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dova.Pavlina\Desktop\"/>
    </mc:Choice>
  </mc:AlternateContent>
  <bookViews>
    <workbookView xWindow="0" yWindow="0" windowWidth="19200" windowHeight="7050"/>
  </bookViews>
  <sheets>
    <sheet name="Mini" sheetId="1" r:id="rId1"/>
    <sheet name="Gyerek" sheetId="2" r:id="rId2"/>
    <sheet name="Serdülő" sheetId="3" r:id="rId3"/>
    <sheet name="Ifjusági" sheetId="4" r:id="rId4"/>
    <sheet name="Felnőtt" sheetId="5" r:id="rId5"/>
  </sheets>
  <definedNames>
    <definedName name="_xlnm._FilterDatabase" localSheetId="3" hidden="1">Ifjusági!$A$6:$DC$19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7" i="4" l="1"/>
  <c r="CN7" i="4"/>
  <c r="CE7" i="4"/>
  <c r="CD7" i="4"/>
  <c r="CF7" i="4" s="1"/>
  <c r="CC7" i="4"/>
  <c r="CB7" i="4"/>
  <c r="BY7" i="4"/>
  <c r="BZ7" i="4" s="1"/>
  <c r="BW7" i="4"/>
  <c r="BX7" i="4" s="1"/>
  <c r="BU7" i="4"/>
  <c r="BV7" i="4" s="1"/>
  <c r="AJ7" i="4"/>
  <c r="AI7" i="4"/>
  <c r="AG7" i="4"/>
  <c r="AF7" i="4"/>
  <c r="AE7" i="4"/>
  <c r="F7" i="4"/>
  <c r="D7" i="4"/>
  <c r="AH7" i="4" l="1"/>
  <c r="CG7" i="4" s="1"/>
  <c r="CA7" i="4"/>
  <c r="CI7" i="4" s="1"/>
  <c r="CK7" i="4" l="1"/>
  <c r="CP7" i="5"/>
  <c r="CN7" i="5"/>
  <c r="CE7" i="5"/>
  <c r="CD7" i="5"/>
  <c r="CF7" i="5" s="1"/>
  <c r="CC7" i="5"/>
  <c r="CB7" i="5"/>
  <c r="BY7" i="5"/>
  <c r="BZ7" i="5" s="1"/>
  <c r="BW7" i="5"/>
  <c r="BX7" i="5" s="1"/>
  <c r="BU7" i="5"/>
  <c r="BV7" i="5" s="1"/>
  <c r="AJ7" i="5"/>
  <c r="AI7" i="5"/>
  <c r="AG7" i="5"/>
  <c r="AF7" i="5"/>
  <c r="AE7" i="5"/>
  <c r="F7" i="5"/>
  <c r="D7" i="5"/>
  <c r="CP10" i="4"/>
  <c r="CN10" i="4"/>
  <c r="CE10" i="4"/>
  <c r="CD10" i="4"/>
  <c r="CF10" i="4" s="1"/>
  <c r="CC10" i="4"/>
  <c r="CB10" i="4"/>
  <c r="BY10" i="4"/>
  <c r="BZ10" i="4" s="1"/>
  <c r="BW10" i="4"/>
  <c r="BX10" i="4" s="1"/>
  <c r="BU10" i="4"/>
  <c r="BV10" i="4" s="1"/>
  <c r="AJ10" i="4"/>
  <c r="AI10" i="4"/>
  <c r="AG10" i="4"/>
  <c r="AF10" i="4"/>
  <c r="AE10" i="4"/>
  <c r="F10" i="4"/>
  <c r="D10" i="4"/>
  <c r="CP14" i="4"/>
  <c r="CN14" i="4"/>
  <c r="CE14" i="4"/>
  <c r="CD14" i="4"/>
  <c r="CF14" i="4" s="1"/>
  <c r="CC14" i="4"/>
  <c r="CB14" i="4"/>
  <c r="BY14" i="4"/>
  <c r="BZ14" i="4" s="1"/>
  <c r="BW14" i="4"/>
  <c r="BX14" i="4" s="1"/>
  <c r="BU14" i="4"/>
  <c r="BV14" i="4" s="1"/>
  <c r="AJ14" i="4"/>
  <c r="AI14" i="4"/>
  <c r="AG14" i="4"/>
  <c r="AF14" i="4"/>
  <c r="AE14" i="4"/>
  <c r="F14" i="4"/>
  <c r="D14" i="4"/>
  <c r="CP11" i="4"/>
  <c r="CN11" i="4"/>
  <c r="CE11" i="4"/>
  <c r="CD11" i="4"/>
  <c r="CF11" i="4" s="1"/>
  <c r="CC11" i="4"/>
  <c r="CB11" i="4"/>
  <c r="BY11" i="4"/>
  <c r="BZ11" i="4" s="1"/>
  <c r="BW11" i="4"/>
  <c r="BX11" i="4" s="1"/>
  <c r="BU11" i="4"/>
  <c r="BV11" i="4" s="1"/>
  <c r="AJ11" i="4"/>
  <c r="AI11" i="4"/>
  <c r="AG11" i="4"/>
  <c r="AF11" i="4"/>
  <c r="AE11" i="4"/>
  <c r="F11" i="4"/>
  <c r="D11" i="4"/>
  <c r="CP12" i="4"/>
  <c r="CN12" i="4"/>
  <c r="CE12" i="4"/>
  <c r="CD12" i="4"/>
  <c r="CF12" i="4" s="1"/>
  <c r="CC12" i="4"/>
  <c r="CB12" i="4"/>
  <c r="BY12" i="4"/>
  <c r="BZ12" i="4" s="1"/>
  <c r="BW12" i="4"/>
  <c r="BX12" i="4" s="1"/>
  <c r="BU12" i="4"/>
  <c r="BV12" i="4" s="1"/>
  <c r="AJ12" i="4"/>
  <c r="AI12" i="4"/>
  <c r="AG12" i="4"/>
  <c r="AF12" i="4"/>
  <c r="AE12" i="4"/>
  <c r="F12" i="4"/>
  <c r="D12" i="4"/>
  <c r="CP9" i="4"/>
  <c r="CN9" i="4"/>
  <c r="CE9" i="4"/>
  <c r="CD9" i="4"/>
  <c r="CF9" i="4" s="1"/>
  <c r="CC9" i="4"/>
  <c r="CB9" i="4"/>
  <c r="BY9" i="4"/>
  <c r="BZ9" i="4" s="1"/>
  <c r="BW9" i="4"/>
  <c r="BX9" i="4" s="1"/>
  <c r="BU9" i="4"/>
  <c r="BV9" i="4" s="1"/>
  <c r="AJ9" i="4"/>
  <c r="AI9" i="4"/>
  <c r="AG9" i="4"/>
  <c r="AF9" i="4"/>
  <c r="AE9" i="4"/>
  <c r="F9" i="4"/>
  <c r="D9" i="4"/>
  <c r="CP13" i="4"/>
  <c r="CN13" i="4"/>
  <c r="CE13" i="4"/>
  <c r="CD13" i="4"/>
  <c r="CF13" i="4" s="1"/>
  <c r="CC13" i="4"/>
  <c r="CB13" i="4"/>
  <c r="BY13" i="4"/>
  <c r="BZ13" i="4" s="1"/>
  <c r="BW13" i="4"/>
  <c r="BX13" i="4" s="1"/>
  <c r="BU13" i="4"/>
  <c r="AJ13" i="4"/>
  <c r="AI13" i="4"/>
  <c r="AG13" i="4"/>
  <c r="AF13" i="4"/>
  <c r="AE13" i="4"/>
  <c r="F13" i="4"/>
  <c r="D13" i="4"/>
  <c r="CP8" i="4"/>
  <c r="CN8" i="4"/>
  <c r="CE8" i="4"/>
  <c r="CD8" i="4"/>
  <c r="CF8" i="4" s="1"/>
  <c r="CC8" i="4"/>
  <c r="CB8" i="4"/>
  <c r="BY8" i="4"/>
  <c r="BZ8" i="4" s="1"/>
  <c r="BW8" i="4"/>
  <c r="BX8" i="4" s="1"/>
  <c r="BU8" i="4"/>
  <c r="BV8" i="4" s="1"/>
  <c r="AJ8" i="4"/>
  <c r="AI8" i="4"/>
  <c r="AG8" i="4"/>
  <c r="AF8" i="4"/>
  <c r="AE8" i="4"/>
  <c r="F8" i="4"/>
  <c r="D8" i="4"/>
  <c r="CP17" i="4"/>
  <c r="CN17" i="4"/>
  <c r="CE17" i="4"/>
  <c r="CD17" i="4"/>
  <c r="CF17" i="4" s="1"/>
  <c r="CC17" i="4"/>
  <c r="CB17" i="4"/>
  <c r="BY17" i="4"/>
  <c r="BZ17" i="4" s="1"/>
  <c r="BW17" i="4"/>
  <c r="BX17" i="4" s="1"/>
  <c r="BU17" i="4"/>
  <c r="BV17" i="4" s="1"/>
  <c r="AJ17" i="4"/>
  <c r="AI17" i="4"/>
  <c r="AG17" i="4"/>
  <c r="AF17" i="4"/>
  <c r="AE17" i="4"/>
  <c r="F17" i="4"/>
  <c r="D17" i="4"/>
  <c r="CP18" i="4"/>
  <c r="CN18" i="4"/>
  <c r="CE18" i="4"/>
  <c r="CD18" i="4"/>
  <c r="CF18" i="4" s="1"/>
  <c r="CC18" i="4"/>
  <c r="CB18" i="4"/>
  <c r="BY18" i="4"/>
  <c r="BZ18" i="4" s="1"/>
  <c r="BW18" i="4"/>
  <c r="BX18" i="4" s="1"/>
  <c r="BU18" i="4"/>
  <c r="BV18" i="4" s="1"/>
  <c r="AJ18" i="4"/>
  <c r="AI18" i="4"/>
  <c r="AG18" i="4"/>
  <c r="AF18" i="4"/>
  <c r="AE18" i="4"/>
  <c r="F18" i="4"/>
  <c r="D18" i="4"/>
  <c r="CP19" i="4"/>
  <c r="CN19" i="4"/>
  <c r="CE19" i="4"/>
  <c r="CD19" i="4"/>
  <c r="CF19" i="4" s="1"/>
  <c r="CC19" i="4"/>
  <c r="CB19" i="4"/>
  <c r="BY19" i="4"/>
  <c r="BZ19" i="4" s="1"/>
  <c r="BW19" i="4"/>
  <c r="BX19" i="4" s="1"/>
  <c r="BU19" i="4"/>
  <c r="AJ19" i="4"/>
  <c r="AI19" i="4"/>
  <c r="AG19" i="4"/>
  <c r="AF19" i="4"/>
  <c r="AE19" i="4"/>
  <c r="F19" i="4"/>
  <c r="D19" i="4"/>
  <c r="CP15" i="4"/>
  <c r="CN15" i="4"/>
  <c r="CE15" i="4"/>
  <c r="CD15" i="4"/>
  <c r="CF15" i="4" s="1"/>
  <c r="CC15" i="4"/>
  <c r="CB15" i="4"/>
  <c r="BY15" i="4"/>
  <c r="BZ15" i="4" s="1"/>
  <c r="BW15" i="4"/>
  <c r="BX15" i="4" s="1"/>
  <c r="BU15" i="4"/>
  <c r="BV15" i="4" s="1"/>
  <c r="AJ15" i="4"/>
  <c r="AI15" i="4"/>
  <c r="AG15" i="4"/>
  <c r="AF15" i="4"/>
  <c r="AE15" i="4"/>
  <c r="F15" i="4"/>
  <c r="D15" i="4"/>
  <c r="CP16" i="4"/>
  <c r="CN16" i="4"/>
  <c r="CE16" i="4"/>
  <c r="CD16" i="4"/>
  <c r="CF16" i="4" s="1"/>
  <c r="CC16" i="4"/>
  <c r="CB16" i="4"/>
  <c r="BY16" i="4"/>
  <c r="BZ16" i="4" s="1"/>
  <c r="BW16" i="4"/>
  <c r="BX16" i="4" s="1"/>
  <c r="BU16" i="4"/>
  <c r="BV16" i="4" s="1"/>
  <c r="AJ16" i="4"/>
  <c r="AI16" i="4"/>
  <c r="AG16" i="4"/>
  <c r="AF16" i="4"/>
  <c r="AE16" i="4"/>
  <c r="F16" i="4"/>
  <c r="D16" i="4"/>
  <c r="CP8" i="3"/>
  <c r="CN8" i="3"/>
  <c r="CE8" i="3"/>
  <c r="CD8" i="3"/>
  <c r="CF8" i="3" s="1"/>
  <c r="CC8" i="3"/>
  <c r="CB8" i="3"/>
  <c r="BY8" i="3"/>
  <c r="BZ8" i="3" s="1"/>
  <c r="BW8" i="3"/>
  <c r="BX8" i="3" s="1"/>
  <c r="BU8" i="3"/>
  <c r="AJ8" i="3"/>
  <c r="AI8" i="3"/>
  <c r="AG8" i="3"/>
  <c r="AF8" i="3"/>
  <c r="AE8" i="3"/>
  <c r="F8" i="3"/>
  <c r="D8" i="3"/>
  <c r="CP15" i="3"/>
  <c r="CN15" i="3"/>
  <c r="CE15" i="3"/>
  <c r="CD15" i="3"/>
  <c r="CF15" i="3" s="1"/>
  <c r="CC15" i="3"/>
  <c r="CB15" i="3"/>
  <c r="BY15" i="3"/>
  <c r="BZ15" i="3" s="1"/>
  <c r="BW15" i="3"/>
  <c r="BX15" i="3" s="1"/>
  <c r="BU15" i="3"/>
  <c r="BV15" i="3" s="1"/>
  <c r="AJ15" i="3"/>
  <c r="AI15" i="3"/>
  <c r="AG15" i="3"/>
  <c r="AF15" i="3"/>
  <c r="AE15" i="3"/>
  <c r="F15" i="3"/>
  <c r="D15" i="3"/>
  <c r="CP10" i="3"/>
  <c r="CN10" i="3"/>
  <c r="CE10" i="3"/>
  <c r="CD10" i="3"/>
  <c r="CF10" i="3" s="1"/>
  <c r="CC10" i="3"/>
  <c r="CB10" i="3"/>
  <c r="BY10" i="3"/>
  <c r="BZ10" i="3" s="1"/>
  <c r="BW10" i="3"/>
  <c r="BX10" i="3" s="1"/>
  <c r="BU10" i="3"/>
  <c r="BV10" i="3" s="1"/>
  <c r="AJ10" i="3"/>
  <c r="AI10" i="3"/>
  <c r="AG10" i="3"/>
  <c r="AF10" i="3"/>
  <c r="AE10" i="3"/>
  <c r="F10" i="3"/>
  <c r="D10" i="3"/>
  <c r="CP9" i="3"/>
  <c r="CN9" i="3"/>
  <c r="CE9" i="3"/>
  <c r="CD9" i="3"/>
  <c r="CF9" i="3" s="1"/>
  <c r="CC9" i="3"/>
  <c r="CB9" i="3"/>
  <c r="BY9" i="3"/>
  <c r="BZ9" i="3" s="1"/>
  <c r="BW9" i="3"/>
  <c r="BX9" i="3" s="1"/>
  <c r="BU9" i="3"/>
  <c r="BV9" i="3" s="1"/>
  <c r="AJ9" i="3"/>
  <c r="AI9" i="3"/>
  <c r="AG9" i="3"/>
  <c r="AF9" i="3"/>
  <c r="AE9" i="3"/>
  <c r="F9" i="3"/>
  <c r="D9" i="3"/>
  <c r="CP7" i="3"/>
  <c r="CN7" i="3"/>
  <c r="CE7" i="3"/>
  <c r="CD7" i="3"/>
  <c r="CF7" i="3" s="1"/>
  <c r="CC7" i="3"/>
  <c r="CB7" i="3"/>
  <c r="BY7" i="3"/>
  <c r="BZ7" i="3" s="1"/>
  <c r="BW7" i="3"/>
  <c r="BX7" i="3" s="1"/>
  <c r="BU7" i="3"/>
  <c r="BV7" i="3" s="1"/>
  <c r="AJ7" i="3"/>
  <c r="AI7" i="3"/>
  <c r="AG7" i="3"/>
  <c r="AF7" i="3"/>
  <c r="AE7" i="3"/>
  <c r="F7" i="3"/>
  <c r="D7" i="3"/>
  <c r="CP13" i="3"/>
  <c r="CN13" i="3"/>
  <c r="CE13" i="3"/>
  <c r="CD13" i="3"/>
  <c r="CF13" i="3" s="1"/>
  <c r="CC13" i="3"/>
  <c r="CB13" i="3"/>
  <c r="BY13" i="3"/>
  <c r="BZ13" i="3" s="1"/>
  <c r="BW13" i="3"/>
  <c r="BX13" i="3" s="1"/>
  <c r="BU13" i="3"/>
  <c r="BV13" i="3" s="1"/>
  <c r="AJ13" i="3"/>
  <c r="AI13" i="3"/>
  <c r="AG13" i="3"/>
  <c r="AF13" i="3"/>
  <c r="AE13" i="3"/>
  <c r="F13" i="3"/>
  <c r="D13" i="3"/>
  <c r="CP16" i="3"/>
  <c r="CN16" i="3"/>
  <c r="CE16" i="3"/>
  <c r="CD16" i="3"/>
  <c r="CF16" i="3" s="1"/>
  <c r="CC16" i="3"/>
  <c r="CB16" i="3"/>
  <c r="BY16" i="3"/>
  <c r="BZ16" i="3" s="1"/>
  <c r="BW16" i="3"/>
  <c r="BX16" i="3" s="1"/>
  <c r="BU16" i="3"/>
  <c r="AJ16" i="3"/>
  <c r="AI16" i="3"/>
  <c r="AG16" i="3"/>
  <c r="AF16" i="3"/>
  <c r="AE16" i="3"/>
  <c r="F16" i="3"/>
  <c r="D16" i="3"/>
  <c r="CP11" i="3"/>
  <c r="CN11" i="3"/>
  <c r="CE11" i="3"/>
  <c r="CD11" i="3"/>
  <c r="CF11" i="3" s="1"/>
  <c r="CC11" i="3"/>
  <c r="CB11" i="3"/>
  <c r="BY11" i="3"/>
  <c r="BZ11" i="3" s="1"/>
  <c r="BW11" i="3"/>
  <c r="BX11" i="3" s="1"/>
  <c r="BU11" i="3"/>
  <c r="BV11" i="3" s="1"/>
  <c r="AJ11" i="3"/>
  <c r="AI11" i="3"/>
  <c r="AG11" i="3"/>
  <c r="AF11" i="3"/>
  <c r="AE11" i="3"/>
  <c r="F11" i="3"/>
  <c r="D11" i="3"/>
  <c r="CP14" i="3"/>
  <c r="CN14" i="3"/>
  <c r="CE14" i="3"/>
  <c r="CD14" i="3"/>
  <c r="CF14" i="3" s="1"/>
  <c r="CC14" i="3"/>
  <c r="CB14" i="3"/>
  <c r="BY14" i="3"/>
  <c r="BZ14" i="3" s="1"/>
  <c r="BW14" i="3"/>
  <c r="BX14" i="3" s="1"/>
  <c r="BU14" i="3"/>
  <c r="BV14" i="3" s="1"/>
  <c r="AJ14" i="3"/>
  <c r="AI14" i="3"/>
  <c r="AG14" i="3"/>
  <c r="AF14" i="3"/>
  <c r="AE14" i="3"/>
  <c r="F14" i="3"/>
  <c r="D14" i="3"/>
  <c r="CP12" i="3"/>
  <c r="CN12" i="3"/>
  <c r="CE12" i="3"/>
  <c r="CD12" i="3"/>
  <c r="CF12" i="3" s="1"/>
  <c r="CC12" i="3"/>
  <c r="CB12" i="3"/>
  <c r="BY12" i="3"/>
  <c r="BZ12" i="3" s="1"/>
  <c r="BW12" i="3"/>
  <c r="BX12" i="3" s="1"/>
  <c r="BU12" i="3"/>
  <c r="BV12" i="3" s="1"/>
  <c r="AJ12" i="3"/>
  <c r="AI12" i="3"/>
  <c r="AG12" i="3"/>
  <c r="AF12" i="3"/>
  <c r="AE12" i="3"/>
  <c r="F12" i="3"/>
  <c r="D12" i="3"/>
  <c r="CP16" i="2"/>
  <c r="CN16" i="2"/>
  <c r="CE16" i="2"/>
  <c r="CD16" i="2"/>
  <c r="CF16" i="2" s="1"/>
  <c r="CC16" i="2"/>
  <c r="CB16" i="2"/>
  <c r="BY16" i="2"/>
  <c r="BZ16" i="2" s="1"/>
  <c r="BW16" i="2"/>
  <c r="BX16" i="2" s="1"/>
  <c r="BU16" i="2"/>
  <c r="BV16" i="2" s="1"/>
  <c r="AJ16" i="2"/>
  <c r="AI16" i="2"/>
  <c r="AG16" i="2"/>
  <c r="AF16" i="2"/>
  <c r="AE16" i="2"/>
  <c r="F16" i="2"/>
  <c r="D16" i="2"/>
  <c r="CP12" i="2"/>
  <c r="CN12" i="2"/>
  <c r="CE12" i="2"/>
  <c r="CD12" i="2"/>
  <c r="CF12" i="2" s="1"/>
  <c r="CC12" i="2"/>
  <c r="CB12" i="2"/>
  <c r="BY12" i="2"/>
  <c r="BZ12" i="2" s="1"/>
  <c r="BW12" i="2"/>
  <c r="BX12" i="2" s="1"/>
  <c r="BU12" i="2"/>
  <c r="BV12" i="2" s="1"/>
  <c r="AJ12" i="2"/>
  <c r="AI12" i="2"/>
  <c r="AG12" i="2"/>
  <c r="AF12" i="2"/>
  <c r="AE12" i="2"/>
  <c r="F12" i="2"/>
  <c r="D12" i="2"/>
  <c r="CP8" i="2"/>
  <c r="CN8" i="2"/>
  <c r="CE8" i="2"/>
  <c r="CD8" i="2"/>
  <c r="CF8" i="2" s="1"/>
  <c r="CC8" i="2"/>
  <c r="CB8" i="2"/>
  <c r="BY8" i="2"/>
  <c r="BZ8" i="2" s="1"/>
  <c r="BW8" i="2"/>
  <c r="BX8" i="2" s="1"/>
  <c r="BU8" i="2"/>
  <c r="BV8" i="2" s="1"/>
  <c r="AJ8" i="2"/>
  <c r="AI8" i="2"/>
  <c r="AG8" i="2"/>
  <c r="AF8" i="2"/>
  <c r="AE8" i="2"/>
  <c r="F8" i="2"/>
  <c r="D8" i="2"/>
  <c r="CP9" i="2"/>
  <c r="CN9" i="2"/>
  <c r="CE9" i="2"/>
  <c r="CD9" i="2"/>
  <c r="CF9" i="2" s="1"/>
  <c r="CC9" i="2"/>
  <c r="CB9" i="2"/>
  <c r="BY9" i="2"/>
  <c r="BZ9" i="2" s="1"/>
  <c r="BW9" i="2"/>
  <c r="BX9" i="2" s="1"/>
  <c r="BU9" i="2"/>
  <c r="AJ9" i="2"/>
  <c r="AI9" i="2"/>
  <c r="AG9" i="2"/>
  <c r="AF9" i="2"/>
  <c r="AE9" i="2"/>
  <c r="F9" i="2"/>
  <c r="D9" i="2"/>
  <c r="CP17" i="2"/>
  <c r="CN17" i="2"/>
  <c r="CE17" i="2"/>
  <c r="CD17" i="2"/>
  <c r="CF17" i="2" s="1"/>
  <c r="CC17" i="2"/>
  <c r="CB17" i="2"/>
  <c r="BY17" i="2"/>
  <c r="BZ17" i="2" s="1"/>
  <c r="BW17" i="2"/>
  <c r="BX17" i="2" s="1"/>
  <c r="BU17" i="2"/>
  <c r="BV17" i="2" s="1"/>
  <c r="AJ17" i="2"/>
  <c r="AI17" i="2"/>
  <c r="AG17" i="2"/>
  <c r="AF17" i="2"/>
  <c r="AE17" i="2"/>
  <c r="F17" i="2"/>
  <c r="D17" i="2"/>
  <c r="CP15" i="2"/>
  <c r="CN15" i="2"/>
  <c r="CE15" i="2"/>
  <c r="CD15" i="2"/>
  <c r="CF15" i="2" s="1"/>
  <c r="CC15" i="2"/>
  <c r="CB15" i="2"/>
  <c r="BY15" i="2"/>
  <c r="BZ15" i="2" s="1"/>
  <c r="BW15" i="2"/>
  <c r="BX15" i="2" s="1"/>
  <c r="BU15" i="2"/>
  <c r="BV15" i="2" s="1"/>
  <c r="AJ15" i="2"/>
  <c r="AI15" i="2"/>
  <c r="AG15" i="2"/>
  <c r="AF15" i="2"/>
  <c r="AE15" i="2"/>
  <c r="F15" i="2"/>
  <c r="D15" i="2"/>
  <c r="CP7" i="2"/>
  <c r="CN7" i="2"/>
  <c r="CE7" i="2"/>
  <c r="CD7" i="2"/>
  <c r="CF7" i="2" s="1"/>
  <c r="CC7" i="2"/>
  <c r="CB7" i="2"/>
  <c r="BY7" i="2"/>
  <c r="BZ7" i="2" s="1"/>
  <c r="BW7" i="2"/>
  <c r="BX7" i="2" s="1"/>
  <c r="BU7" i="2"/>
  <c r="BV7" i="2" s="1"/>
  <c r="AJ7" i="2"/>
  <c r="AI7" i="2"/>
  <c r="AG7" i="2"/>
  <c r="AF7" i="2"/>
  <c r="AE7" i="2"/>
  <c r="F7" i="2"/>
  <c r="D7" i="2"/>
  <c r="CP18" i="2"/>
  <c r="CN18" i="2"/>
  <c r="CE18" i="2"/>
  <c r="CD18" i="2"/>
  <c r="CF18" i="2" s="1"/>
  <c r="CC18" i="2"/>
  <c r="CB18" i="2"/>
  <c r="BY18" i="2"/>
  <c r="BZ18" i="2" s="1"/>
  <c r="BW18" i="2"/>
  <c r="BX18" i="2" s="1"/>
  <c r="BU18" i="2"/>
  <c r="AJ18" i="2"/>
  <c r="AI18" i="2"/>
  <c r="AG18" i="2"/>
  <c r="AF18" i="2"/>
  <c r="AE18" i="2"/>
  <c r="F18" i="2"/>
  <c r="D18" i="2"/>
  <c r="CP14" i="2"/>
  <c r="CN14" i="2"/>
  <c r="CE14" i="2"/>
  <c r="CD14" i="2"/>
  <c r="CF14" i="2" s="1"/>
  <c r="CC14" i="2"/>
  <c r="CB14" i="2"/>
  <c r="BY14" i="2"/>
  <c r="BZ14" i="2" s="1"/>
  <c r="BW14" i="2"/>
  <c r="BX14" i="2" s="1"/>
  <c r="BU14" i="2"/>
  <c r="BV14" i="2" s="1"/>
  <c r="AJ14" i="2"/>
  <c r="AI14" i="2"/>
  <c r="AG14" i="2"/>
  <c r="AF14" i="2"/>
  <c r="AE14" i="2"/>
  <c r="F14" i="2"/>
  <c r="D14" i="2"/>
  <c r="CP19" i="2"/>
  <c r="CN19" i="2"/>
  <c r="CE19" i="2"/>
  <c r="CD19" i="2"/>
  <c r="CF19" i="2" s="1"/>
  <c r="CC19" i="2"/>
  <c r="CB19" i="2"/>
  <c r="BY19" i="2"/>
  <c r="BZ19" i="2" s="1"/>
  <c r="BW19" i="2"/>
  <c r="BX19" i="2" s="1"/>
  <c r="BU19" i="2"/>
  <c r="BV19" i="2" s="1"/>
  <c r="AJ19" i="2"/>
  <c r="AI19" i="2"/>
  <c r="AG19" i="2"/>
  <c r="AF19" i="2"/>
  <c r="AE19" i="2"/>
  <c r="F19" i="2"/>
  <c r="D19" i="2"/>
  <c r="CP20" i="2"/>
  <c r="CN20" i="2"/>
  <c r="CE20" i="2"/>
  <c r="CD20" i="2"/>
  <c r="CF20" i="2" s="1"/>
  <c r="CC20" i="2"/>
  <c r="CB20" i="2"/>
  <c r="BY20" i="2"/>
  <c r="BZ20" i="2" s="1"/>
  <c r="BW20" i="2"/>
  <c r="BX20" i="2" s="1"/>
  <c r="BU20" i="2"/>
  <c r="BV20" i="2" s="1"/>
  <c r="AJ20" i="2"/>
  <c r="AI20" i="2"/>
  <c r="AG20" i="2"/>
  <c r="AF20" i="2"/>
  <c r="AE20" i="2"/>
  <c r="F20" i="2"/>
  <c r="D20" i="2"/>
  <c r="CP13" i="2"/>
  <c r="CN13" i="2"/>
  <c r="CE13" i="2"/>
  <c r="CD13" i="2"/>
  <c r="CF13" i="2" s="1"/>
  <c r="CC13" i="2"/>
  <c r="CB13" i="2"/>
  <c r="BY13" i="2"/>
  <c r="BZ13" i="2" s="1"/>
  <c r="BW13" i="2"/>
  <c r="BX13" i="2" s="1"/>
  <c r="BU13" i="2"/>
  <c r="AJ13" i="2"/>
  <c r="AI13" i="2"/>
  <c r="AG13" i="2"/>
  <c r="AF13" i="2"/>
  <c r="AE13" i="2"/>
  <c r="F13" i="2"/>
  <c r="D13" i="2"/>
  <c r="CP11" i="2"/>
  <c r="CN11" i="2"/>
  <c r="CE11" i="2"/>
  <c r="CD11" i="2"/>
  <c r="CF11" i="2" s="1"/>
  <c r="CC11" i="2"/>
  <c r="CB11" i="2"/>
  <c r="BY11" i="2"/>
  <c r="BZ11" i="2" s="1"/>
  <c r="BW11" i="2"/>
  <c r="BX11" i="2" s="1"/>
  <c r="BU11" i="2"/>
  <c r="BV11" i="2" s="1"/>
  <c r="AJ11" i="2"/>
  <c r="AI11" i="2"/>
  <c r="AG11" i="2"/>
  <c r="AF11" i="2"/>
  <c r="AE11" i="2"/>
  <c r="F11" i="2"/>
  <c r="D11" i="2"/>
  <c r="CP10" i="2"/>
  <c r="CN10" i="2"/>
  <c r="CE10" i="2"/>
  <c r="CD10" i="2"/>
  <c r="CF10" i="2" s="1"/>
  <c r="CC10" i="2"/>
  <c r="CB10" i="2"/>
  <c r="BY10" i="2"/>
  <c r="BZ10" i="2" s="1"/>
  <c r="BW10" i="2"/>
  <c r="BX10" i="2" s="1"/>
  <c r="BU10" i="2"/>
  <c r="BV10" i="2" s="1"/>
  <c r="AJ10" i="2"/>
  <c r="AI10" i="2"/>
  <c r="AG10" i="2"/>
  <c r="AF10" i="2"/>
  <c r="AE10" i="2"/>
  <c r="F10" i="2"/>
  <c r="D10" i="2"/>
  <c r="AH7" i="5" l="1"/>
  <c r="CG7" i="5" s="1"/>
  <c r="CH7" i="5" s="1"/>
  <c r="CR7" i="5" s="1"/>
  <c r="AH9" i="2"/>
  <c r="CG9" i="2" s="1"/>
  <c r="AH13" i="2"/>
  <c r="CG13" i="2" s="1"/>
  <c r="CA13" i="4"/>
  <c r="CI13" i="4" s="1"/>
  <c r="CA13" i="2"/>
  <c r="CI13" i="2" s="1"/>
  <c r="AH16" i="4"/>
  <c r="CG16" i="4" s="1"/>
  <c r="CQ10" i="2"/>
  <c r="CQ11" i="2"/>
  <c r="CO14" i="2"/>
  <c r="CA18" i="2"/>
  <c r="CI18" i="2" s="1"/>
  <c r="CA9" i="2"/>
  <c r="CI9" i="2" s="1"/>
  <c r="AH16" i="2"/>
  <c r="CG16" i="2" s="1"/>
  <c r="CA16" i="2"/>
  <c r="CI16" i="2" s="1"/>
  <c r="AH18" i="4"/>
  <c r="CG18" i="4" s="1"/>
  <c r="CA16" i="3"/>
  <c r="CI16" i="3" s="1"/>
  <c r="CA9" i="3"/>
  <c r="CI9" i="3" s="1"/>
  <c r="CA8" i="3"/>
  <c r="CI8" i="3" s="1"/>
  <c r="CQ15" i="4"/>
  <c r="CO7" i="4"/>
  <c r="AH10" i="4"/>
  <c r="CG10" i="4" s="1"/>
  <c r="CA10" i="4"/>
  <c r="CI10" i="4" s="1"/>
  <c r="CO8" i="4"/>
  <c r="AH13" i="4"/>
  <c r="CG13" i="4" s="1"/>
  <c r="AH14" i="4"/>
  <c r="CG14" i="4" s="1"/>
  <c r="CQ17" i="4"/>
  <c r="CQ7" i="4"/>
  <c r="CA19" i="4"/>
  <c r="CI19" i="4" s="1"/>
  <c r="CA7" i="5"/>
  <c r="CI7" i="5" s="1"/>
  <c r="CJ7" i="5" s="1"/>
  <c r="CQ12" i="4"/>
  <c r="CO10" i="4"/>
  <c r="CA16" i="4"/>
  <c r="CI16" i="4" s="1"/>
  <c r="AH19" i="4"/>
  <c r="CG19" i="4" s="1"/>
  <c r="CO14" i="4"/>
  <c r="CA15" i="4"/>
  <c r="CI15" i="4" s="1"/>
  <c r="CO15" i="4"/>
  <c r="CQ11" i="4"/>
  <c r="CA18" i="4"/>
  <c r="CI18" i="4" s="1"/>
  <c r="AH17" i="4"/>
  <c r="CG17" i="4" s="1"/>
  <c r="BV13" i="4"/>
  <c r="CO13" i="4"/>
  <c r="AH9" i="4"/>
  <c r="CG9" i="4" s="1"/>
  <c r="CA9" i="4"/>
  <c r="CI9" i="4" s="1"/>
  <c r="AH12" i="4"/>
  <c r="CG12" i="4" s="1"/>
  <c r="CQ14" i="4"/>
  <c r="BV19" i="4"/>
  <c r="CO19" i="4"/>
  <c r="CA14" i="4"/>
  <c r="CI14" i="4" s="1"/>
  <c r="CQ10" i="4"/>
  <c r="CQ16" i="4"/>
  <c r="CQ18" i="4"/>
  <c r="CA17" i="4"/>
  <c r="CI17" i="4" s="1"/>
  <c r="CO17" i="4"/>
  <c r="AH8" i="4"/>
  <c r="CG8" i="4" s="1"/>
  <c r="CA8" i="4"/>
  <c r="CI8" i="4" s="1"/>
  <c r="CQ13" i="4"/>
  <c r="CQ9" i="4"/>
  <c r="CA12" i="4"/>
  <c r="CI12" i="4" s="1"/>
  <c r="CO12" i="4"/>
  <c r="CA11" i="4"/>
  <c r="CI11" i="4" s="1"/>
  <c r="CO11" i="4"/>
  <c r="AH11" i="4"/>
  <c r="CG11" i="4" s="1"/>
  <c r="AH15" i="4"/>
  <c r="CG15" i="4" s="1"/>
  <c r="CO14" i="3"/>
  <c r="CQ11" i="3"/>
  <c r="CQ13" i="3"/>
  <c r="CA7" i="3"/>
  <c r="CI7" i="3" s="1"/>
  <c r="BV16" i="3"/>
  <c r="CQ9" i="3"/>
  <c r="CA10" i="3"/>
  <c r="CI10" i="3" s="1"/>
  <c r="BV8" i="3"/>
  <c r="CO8" i="3"/>
  <c r="CA12" i="3"/>
  <c r="CI12" i="3" s="1"/>
  <c r="CA11" i="3"/>
  <c r="CI11" i="3" s="1"/>
  <c r="CO11" i="3"/>
  <c r="AH13" i="3"/>
  <c r="CG13" i="3" s="1"/>
  <c r="CQ10" i="3"/>
  <c r="CA15" i="3"/>
  <c r="CI15" i="3" s="1"/>
  <c r="CA14" i="3"/>
  <c r="CI14" i="3" s="1"/>
  <c r="CO7" i="3"/>
  <c r="CO12" i="3"/>
  <c r="CQ7" i="3"/>
  <c r="CQ16" i="3"/>
  <c r="CA13" i="3"/>
  <c r="CI13" i="3" s="1"/>
  <c r="CO15" i="3"/>
  <c r="AH8" i="3"/>
  <c r="CG8" i="3" s="1"/>
  <c r="AH7" i="3"/>
  <c r="CG7" i="3" s="1"/>
  <c r="AH9" i="3"/>
  <c r="CG9" i="3" s="1"/>
  <c r="AH14" i="3"/>
  <c r="CG14" i="3" s="1"/>
  <c r="AH16" i="3"/>
  <c r="CG16" i="3" s="1"/>
  <c r="AH10" i="3"/>
  <c r="CG10" i="3" s="1"/>
  <c r="AH15" i="3"/>
  <c r="CG15" i="3" s="1"/>
  <c r="AH11" i="3"/>
  <c r="CG11" i="3" s="1"/>
  <c r="CQ19" i="2"/>
  <c r="CQ15" i="2"/>
  <c r="CQ8" i="2"/>
  <c r="CA12" i="2"/>
  <c r="CI12" i="2" s="1"/>
  <c r="CO12" i="2"/>
  <c r="AH18" i="2"/>
  <c r="CG18" i="2" s="1"/>
  <c r="CQ12" i="2"/>
  <c r="CA10" i="2"/>
  <c r="CI10" i="2" s="1"/>
  <c r="CO10" i="2"/>
  <c r="AH11" i="2"/>
  <c r="CG11" i="2" s="1"/>
  <c r="CA11" i="2"/>
  <c r="CI11" i="2" s="1"/>
  <c r="CO11" i="2"/>
  <c r="CQ13" i="2"/>
  <c r="AH20" i="2"/>
  <c r="CG20" i="2" s="1"/>
  <c r="CQ20" i="2"/>
  <c r="AH19" i="2"/>
  <c r="CG19" i="2" s="1"/>
  <c r="CA19" i="2"/>
  <c r="CI19" i="2" s="1"/>
  <c r="CO19" i="2"/>
  <c r="AH14" i="2"/>
  <c r="CG14" i="2" s="1"/>
  <c r="CA14" i="2"/>
  <c r="CI14" i="2" s="1"/>
  <c r="CQ18" i="2"/>
  <c r="AH7" i="2"/>
  <c r="CG7" i="2" s="1"/>
  <c r="CQ7" i="2"/>
  <c r="CA15" i="2"/>
  <c r="CI15" i="2" s="1"/>
  <c r="CO15" i="2"/>
  <c r="CA17" i="2"/>
  <c r="CI17" i="2" s="1"/>
  <c r="CO17" i="2"/>
  <c r="CO9" i="2"/>
  <c r="AH8" i="2"/>
  <c r="CG8" i="2" s="1"/>
  <c r="CA8" i="2"/>
  <c r="CI8" i="2" s="1"/>
  <c r="CQ9" i="2"/>
  <c r="CO16" i="2"/>
  <c r="AH10" i="2"/>
  <c r="CG10" i="2" s="1"/>
  <c r="BV13" i="2"/>
  <c r="CO13" i="2"/>
  <c r="CA20" i="2"/>
  <c r="CI20" i="2" s="1"/>
  <c r="BV18" i="2"/>
  <c r="CO18" i="2"/>
  <c r="CA7" i="2"/>
  <c r="CI7" i="2" s="1"/>
  <c r="AH15" i="2"/>
  <c r="CG15" i="2" s="1"/>
  <c r="BV9" i="2"/>
  <c r="AH12" i="3"/>
  <c r="CG12" i="3" s="1"/>
  <c r="AH12" i="2"/>
  <c r="CG12" i="2" s="1"/>
  <c r="AH17" i="2"/>
  <c r="CG17" i="2" s="1"/>
  <c r="CQ7" i="5"/>
  <c r="CO7" i="5"/>
  <c r="CO18" i="4"/>
  <c r="CQ8" i="4"/>
  <c r="CO9" i="4"/>
  <c r="CO16" i="4"/>
  <c r="CQ19" i="4"/>
  <c r="CO13" i="3"/>
  <c r="CO10" i="3"/>
  <c r="CQ8" i="3"/>
  <c r="CQ12" i="3"/>
  <c r="CQ14" i="3"/>
  <c r="CO16" i="3"/>
  <c r="CO9" i="3"/>
  <c r="CQ15" i="3"/>
  <c r="CO20" i="2"/>
  <c r="CQ14" i="2"/>
  <c r="CQ16" i="2"/>
  <c r="CO7" i="2"/>
  <c r="CO8" i="2"/>
  <c r="CQ17" i="2"/>
  <c r="CN14" i="1"/>
  <c r="CP8" i="1"/>
  <c r="CP9" i="1"/>
  <c r="CP13" i="1"/>
  <c r="CP7" i="1"/>
  <c r="CP11" i="1"/>
  <c r="CP10" i="1"/>
  <c r="CP12" i="1"/>
  <c r="CN8" i="1"/>
  <c r="CN9" i="1"/>
  <c r="CN13" i="1"/>
  <c r="CN7" i="1"/>
  <c r="CN11" i="1"/>
  <c r="CN10" i="1"/>
  <c r="CN12" i="1"/>
  <c r="CP14" i="1"/>
  <c r="D12" i="1"/>
  <c r="D10" i="1"/>
  <c r="D11" i="1"/>
  <c r="D7" i="1"/>
  <c r="D13" i="1"/>
  <c r="D9" i="1"/>
  <c r="D8" i="1"/>
  <c r="D14" i="1"/>
  <c r="CH10" i="2" l="1"/>
  <c r="CR10" i="2" s="1"/>
  <c r="CL7" i="5"/>
  <c r="CM7" i="5" s="1"/>
  <c r="CH15" i="4"/>
  <c r="CR15" i="4" s="1"/>
  <c r="CH8" i="2"/>
  <c r="CR8" i="2" s="1"/>
  <c r="CH9" i="2"/>
  <c r="CR9" i="2" s="1"/>
  <c r="CH17" i="2"/>
  <c r="CR17" i="2" s="1"/>
  <c r="CH15" i="2"/>
  <c r="CR15" i="2" s="1"/>
  <c r="CH19" i="2"/>
  <c r="CR19" i="2" s="1"/>
  <c r="CH14" i="2"/>
  <c r="CR14" i="2" s="1"/>
  <c r="CH12" i="2"/>
  <c r="CR12" i="2" s="1"/>
  <c r="CS15" i="2" s="1"/>
  <c r="CK16" i="2"/>
  <c r="CH16" i="2"/>
  <c r="CR16" i="2" s="1"/>
  <c r="CH7" i="2"/>
  <c r="CR7" i="2" s="1"/>
  <c r="CH13" i="2"/>
  <c r="CR13" i="2" s="1"/>
  <c r="CS13" i="2" s="1"/>
  <c r="CH20" i="2"/>
  <c r="CR20" i="2" s="1"/>
  <c r="CH11" i="2"/>
  <c r="CR11" i="2" s="1"/>
  <c r="CH18" i="2"/>
  <c r="CR18" i="2" s="1"/>
  <c r="CJ17" i="2"/>
  <c r="CL17" i="2" s="1"/>
  <c r="CK7" i="5"/>
  <c r="CT7" i="5"/>
  <c r="CU7" i="5" s="1"/>
  <c r="CK17" i="2"/>
  <c r="CJ18" i="2"/>
  <c r="CL18" i="2" s="1"/>
  <c r="CJ15" i="2"/>
  <c r="CT18" i="2"/>
  <c r="CK18" i="2"/>
  <c r="CJ7" i="2"/>
  <c r="CL7" i="2" s="1"/>
  <c r="CK15" i="2"/>
  <c r="CK7" i="2"/>
  <c r="CJ19" i="2"/>
  <c r="CL19" i="2" s="1"/>
  <c r="CT7" i="2"/>
  <c r="CH11" i="4"/>
  <c r="CR11" i="4" s="1"/>
  <c r="CH16" i="4"/>
  <c r="CR16" i="4" s="1"/>
  <c r="CH12" i="4"/>
  <c r="CR12" i="4" s="1"/>
  <c r="CH17" i="4"/>
  <c r="CR17" i="4" s="1"/>
  <c r="CH7" i="4"/>
  <c r="CT7" i="4" s="1"/>
  <c r="CH8" i="4"/>
  <c r="CR8" i="4" s="1"/>
  <c r="CH9" i="4"/>
  <c r="CR9" i="4" s="1"/>
  <c r="CH13" i="4"/>
  <c r="CR13" i="4" s="1"/>
  <c r="CH18" i="4"/>
  <c r="CR18" i="4" s="1"/>
  <c r="CH19" i="4"/>
  <c r="CR19" i="4" s="1"/>
  <c r="CH14" i="4"/>
  <c r="CR14" i="4" s="1"/>
  <c r="CH10" i="4"/>
  <c r="CR10" i="4" s="1"/>
  <c r="CJ13" i="4"/>
  <c r="CJ10" i="4"/>
  <c r="CK13" i="4"/>
  <c r="CJ9" i="4"/>
  <c r="CK9" i="4"/>
  <c r="CK10" i="4"/>
  <c r="CJ14" i="4"/>
  <c r="CJ8" i="4"/>
  <c r="CK14" i="4"/>
  <c r="CJ12" i="4"/>
  <c r="CK12" i="4"/>
  <c r="CJ14" i="2"/>
  <c r="CL14" i="2" s="1"/>
  <c r="CK19" i="2"/>
  <c r="CT19" i="2"/>
  <c r="CV19" i="2" s="1"/>
  <c r="CK14" i="2"/>
  <c r="CJ9" i="2"/>
  <c r="CL9" i="2" s="1"/>
  <c r="CT14" i="2"/>
  <c r="CT9" i="2"/>
  <c r="CV9" i="2" s="1"/>
  <c r="CS9" i="2"/>
  <c r="CJ18" i="4"/>
  <c r="CK8" i="4"/>
  <c r="CJ19" i="4"/>
  <c r="CL19" i="4" s="1"/>
  <c r="CK18" i="4"/>
  <c r="CK19" i="4"/>
  <c r="CJ15" i="4"/>
  <c r="CL15" i="4" s="1"/>
  <c r="CK15" i="4"/>
  <c r="CJ11" i="4"/>
  <c r="CL11" i="4" s="1"/>
  <c r="CT15" i="4"/>
  <c r="CK9" i="2"/>
  <c r="CJ8" i="2"/>
  <c r="CL8" i="2" s="1"/>
  <c r="CJ17" i="4"/>
  <c r="CL17" i="4" s="1"/>
  <c r="CK11" i="4"/>
  <c r="CT11" i="4"/>
  <c r="CV11" i="4" s="1"/>
  <c r="CR7" i="4"/>
  <c r="CV7" i="4" s="1"/>
  <c r="CJ20" i="2"/>
  <c r="CK8" i="2"/>
  <c r="CT8" i="2"/>
  <c r="CJ7" i="4"/>
  <c r="CL7" i="4" s="1"/>
  <c r="CJ16" i="4"/>
  <c r="CL16" i="4" s="1"/>
  <c r="CK16" i="4"/>
  <c r="CT16" i="4"/>
  <c r="CJ11" i="2"/>
  <c r="CL11" i="2" s="1"/>
  <c r="CK20" i="2"/>
  <c r="CT20" i="2"/>
  <c r="CJ13" i="2"/>
  <c r="CK11" i="2"/>
  <c r="CT11" i="2"/>
  <c r="CJ10" i="2"/>
  <c r="CL10" i="2" s="1"/>
  <c r="CT13" i="2"/>
  <c r="CK13" i="2"/>
  <c r="CJ12" i="2"/>
  <c r="CK10" i="2"/>
  <c r="CT10" i="2"/>
  <c r="CV10" i="2" s="1"/>
  <c r="CK17" i="4"/>
  <c r="CJ16" i="2"/>
  <c r="CL16" i="2" s="1"/>
  <c r="CK12" i="2"/>
  <c r="CT16" i="2"/>
  <c r="CH10" i="3"/>
  <c r="CR10" i="3" s="1"/>
  <c r="CH7" i="3"/>
  <c r="CR7" i="3" s="1"/>
  <c r="CH16" i="3"/>
  <c r="CR16" i="3" s="1"/>
  <c r="CH14" i="3"/>
  <c r="CR14" i="3" s="1"/>
  <c r="CH15" i="3"/>
  <c r="CR15" i="3" s="1"/>
  <c r="CH8" i="3"/>
  <c r="CR8" i="3" s="1"/>
  <c r="CH9" i="3"/>
  <c r="CR9" i="3" s="1"/>
  <c r="CS7" i="3" s="1"/>
  <c r="CH13" i="3"/>
  <c r="CR13" i="3" s="1"/>
  <c r="CH11" i="3"/>
  <c r="CR11" i="3" s="1"/>
  <c r="CJ12" i="3"/>
  <c r="CK13" i="3"/>
  <c r="CH12" i="3"/>
  <c r="CR12" i="3" s="1"/>
  <c r="CK12" i="3"/>
  <c r="CK8" i="3"/>
  <c r="CJ8" i="3"/>
  <c r="CJ13" i="3"/>
  <c r="CL13" i="3" s="1"/>
  <c r="CJ14" i="3"/>
  <c r="CK14" i="3"/>
  <c r="CJ10" i="3"/>
  <c r="CL10" i="3" s="1"/>
  <c r="CJ7" i="3"/>
  <c r="CL7" i="3" s="1"/>
  <c r="CJ16" i="3"/>
  <c r="CK10" i="3"/>
  <c r="CT10" i="3"/>
  <c r="CK16" i="3"/>
  <c r="CJ15" i="3"/>
  <c r="CL15" i="3" s="1"/>
  <c r="CK7" i="3"/>
  <c r="CT7" i="3"/>
  <c r="CK15" i="3"/>
  <c r="CJ11" i="3"/>
  <c r="CL11" i="3" s="1"/>
  <c r="CT15" i="3"/>
  <c r="CT11" i="3"/>
  <c r="CV11" i="3" s="1"/>
  <c r="CJ9" i="3"/>
  <c r="CK11" i="3"/>
  <c r="CT9" i="3"/>
  <c r="CV9" i="3" s="1"/>
  <c r="CK9" i="3"/>
  <c r="CV7" i="5"/>
  <c r="CO8" i="1"/>
  <c r="CS7" i="5"/>
  <c r="CW7" i="5" s="1"/>
  <c r="CX7" i="5" s="1"/>
  <c r="CY7" i="5" s="1"/>
  <c r="CV7" i="3"/>
  <c r="CS12" i="2"/>
  <c r="CO12" i="1"/>
  <c r="CO14" i="1"/>
  <c r="CO13" i="1"/>
  <c r="CO11" i="1"/>
  <c r="CO7" i="1"/>
  <c r="CO9" i="1"/>
  <c r="CO10" i="1"/>
  <c r="CQ12" i="1"/>
  <c r="CE12" i="1"/>
  <c r="CD12" i="1"/>
  <c r="CF12" i="1" s="1"/>
  <c r="CC12" i="1"/>
  <c r="CB12" i="1"/>
  <c r="BY12" i="1"/>
  <c r="BZ12" i="1" s="1"/>
  <c r="BW12" i="1"/>
  <c r="BX12" i="1" s="1"/>
  <c r="BU12" i="1"/>
  <c r="BV12" i="1" s="1"/>
  <c r="AJ12" i="1"/>
  <c r="AI12" i="1"/>
  <c r="AG12" i="1"/>
  <c r="AF12" i="1"/>
  <c r="AE12" i="1"/>
  <c r="F12" i="1"/>
  <c r="CE10" i="1"/>
  <c r="CD10" i="1"/>
  <c r="CF10" i="1" s="1"/>
  <c r="CC10" i="1"/>
  <c r="CB10" i="1"/>
  <c r="BY10" i="1"/>
  <c r="BZ10" i="1" s="1"/>
  <c r="BW10" i="1"/>
  <c r="BX10" i="1" s="1"/>
  <c r="BU10" i="1"/>
  <c r="BV10" i="1" s="1"/>
  <c r="AJ10" i="1"/>
  <c r="AI10" i="1"/>
  <c r="AG10" i="1"/>
  <c r="AF10" i="1"/>
  <c r="AE10" i="1"/>
  <c r="F10" i="1"/>
  <c r="CQ11" i="1"/>
  <c r="CE11" i="1"/>
  <c r="CD11" i="1"/>
  <c r="CF11" i="1" s="1"/>
  <c r="CC11" i="1"/>
  <c r="CB11" i="1"/>
  <c r="BY11" i="1"/>
  <c r="BZ11" i="1" s="1"/>
  <c r="BW11" i="1"/>
  <c r="BX11" i="1" s="1"/>
  <c r="BU11" i="1"/>
  <c r="BV11" i="1" s="1"/>
  <c r="AJ11" i="1"/>
  <c r="AI11" i="1"/>
  <c r="AG11" i="1"/>
  <c r="AF11" i="1"/>
  <c r="AE11" i="1"/>
  <c r="F11" i="1"/>
  <c r="CE7" i="1"/>
  <c r="CD7" i="1"/>
  <c r="CF7" i="1" s="1"/>
  <c r="CC7" i="1"/>
  <c r="CB7" i="1"/>
  <c r="BY7" i="1"/>
  <c r="BZ7" i="1" s="1"/>
  <c r="BW7" i="1"/>
  <c r="BX7" i="1" s="1"/>
  <c r="BU7" i="1"/>
  <c r="AJ7" i="1"/>
  <c r="AI7" i="1"/>
  <c r="AG7" i="1"/>
  <c r="AF7" i="1"/>
  <c r="AE7" i="1"/>
  <c r="F7" i="1"/>
  <c r="CQ13" i="1"/>
  <c r="CE13" i="1"/>
  <c r="CD13" i="1"/>
  <c r="CF13" i="1" s="1"/>
  <c r="CC13" i="1"/>
  <c r="CB13" i="1"/>
  <c r="BY13" i="1"/>
  <c r="BZ13" i="1" s="1"/>
  <c r="BW13" i="1"/>
  <c r="BX13" i="1" s="1"/>
  <c r="BU13" i="1"/>
  <c r="BV13" i="1" s="1"/>
  <c r="AJ13" i="1"/>
  <c r="AI13" i="1"/>
  <c r="AG13" i="1"/>
  <c r="AF13" i="1"/>
  <c r="AE13" i="1"/>
  <c r="F13" i="1"/>
  <c r="CE9" i="1"/>
  <c r="CD9" i="1"/>
  <c r="CF9" i="1" s="1"/>
  <c r="CC9" i="1"/>
  <c r="CB9" i="1"/>
  <c r="BY9" i="1"/>
  <c r="BZ9" i="1" s="1"/>
  <c r="BW9" i="1"/>
  <c r="BX9" i="1" s="1"/>
  <c r="BU9" i="1"/>
  <c r="BV9" i="1" s="1"/>
  <c r="AJ9" i="1"/>
  <c r="AI9" i="1"/>
  <c r="AG9" i="1"/>
  <c r="AF9" i="1"/>
  <c r="AE9" i="1"/>
  <c r="F9" i="1"/>
  <c r="CE8" i="1"/>
  <c r="CD8" i="1"/>
  <c r="CF8" i="1" s="1"/>
  <c r="CC8" i="1"/>
  <c r="CB8" i="1"/>
  <c r="BY8" i="1"/>
  <c r="BZ8" i="1" s="1"/>
  <c r="BW8" i="1"/>
  <c r="BX8" i="1" s="1"/>
  <c r="BU8" i="1"/>
  <c r="BV8" i="1" s="1"/>
  <c r="AJ8" i="1"/>
  <c r="AI8" i="1"/>
  <c r="AG8" i="1"/>
  <c r="AF8" i="1"/>
  <c r="AE8" i="1"/>
  <c r="F8" i="1"/>
  <c r="CE14" i="1"/>
  <c r="CD14" i="1"/>
  <c r="CF14" i="1" s="1"/>
  <c r="CC14" i="1"/>
  <c r="CB14" i="1"/>
  <c r="BY14" i="1"/>
  <c r="BZ14" i="1" s="1"/>
  <c r="BW14" i="1"/>
  <c r="BX14" i="1" s="1"/>
  <c r="BU14" i="1"/>
  <c r="BV14" i="1" s="1"/>
  <c r="AJ14" i="1"/>
  <c r="AI14" i="1"/>
  <c r="AG14" i="1"/>
  <c r="AF14" i="1"/>
  <c r="AE14" i="1"/>
  <c r="F14" i="1"/>
  <c r="CL9" i="3" l="1"/>
  <c r="CT12" i="2"/>
  <c r="CL12" i="2"/>
  <c r="CS7" i="2"/>
  <c r="CT16" i="3"/>
  <c r="CV16" i="3" s="1"/>
  <c r="CS10" i="3"/>
  <c r="CT18" i="4"/>
  <c r="CV18" i="4" s="1"/>
  <c r="CL18" i="4"/>
  <c r="CT17" i="2"/>
  <c r="CV17" i="2" s="1"/>
  <c r="CS10" i="2"/>
  <c r="CS18" i="2"/>
  <c r="DA7" i="5"/>
  <c r="CZ7" i="5"/>
  <c r="CL16" i="3"/>
  <c r="CL13" i="2"/>
  <c r="CL12" i="4"/>
  <c r="CT17" i="4"/>
  <c r="CT12" i="4"/>
  <c r="CV12" i="4" s="1"/>
  <c r="CT9" i="4"/>
  <c r="CV9" i="4" s="1"/>
  <c r="CT14" i="4"/>
  <c r="CL14" i="4"/>
  <c r="CL9" i="4"/>
  <c r="CT19" i="4"/>
  <c r="CV19" i="4" s="1"/>
  <c r="CT8" i="4"/>
  <c r="CL8" i="4"/>
  <c r="CS8" i="2"/>
  <c r="CS16" i="2"/>
  <c r="CL20" i="2"/>
  <c r="CT15" i="2"/>
  <c r="CV15" i="2" s="1"/>
  <c r="CS19" i="2"/>
  <c r="CS14" i="2"/>
  <c r="CS11" i="2"/>
  <c r="CL15" i="2"/>
  <c r="CS20" i="2"/>
  <c r="CS17" i="2"/>
  <c r="CU17" i="2"/>
  <c r="CW17" i="2" s="1"/>
  <c r="CV18" i="2"/>
  <c r="CM15" i="2"/>
  <c r="CV7" i="2"/>
  <c r="CT13" i="4"/>
  <c r="CV13" i="4" s="1"/>
  <c r="CT10" i="4"/>
  <c r="CL10" i="4"/>
  <c r="CL13" i="4"/>
  <c r="CS13" i="4"/>
  <c r="CS9" i="4"/>
  <c r="CS10" i="4"/>
  <c r="CS14" i="4"/>
  <c r="CV14" i="4"/>
  <c r="CS8" i="4"/>
  <c r="CS18" i="4"/>
  <c r="CS12" i="4"/>
  <c r="CM14" i="2"/>
  <c r="CV14" i="2"/>
  <c r="CV8" i="4"/>
  <c r="CS19" i="4"/>
  <c r="CS15" i="4"/>
  <c r="CV15" i="4"/>
  <c r="CS17" i="4"/>
  <c r="CS7" i="4"/>
  <c r="CS11" i="4"/>
  <c r="CS16" i="4"/>
  <c r="CU11" i="4"/>
  <c r="CV8" i="2"/>
  <c r="CM8" i="2"/>
  <c r="CV16" i="4"/>
  <c r="CU20" i="2"/>
  <c r="CW20" i="2" s="1"/>
  <c r="CV20" i="2"/>
  <c r="CU11" i="2"/>
  <c r="CW11" i="2" s="1"/>
  <c r="CV11" i="2"/>
  <c r="CU13" i="2"/>
  <c r="CW13" i="2" s="1"/>
  <c r="CV13" i="2"/>
  <c r="CU10" i="2"/>
  <c r="CW10" i="2" s="1"/>
  <c r="CU16" i="2"/>
  <c r="CW16" i="2" s="1"/>
  <c r="CV17" i="4"/>
  <c r="CU12" i="2"/>
  <c r="CW12" i="2" s="1"/>
  <c r="CM16" i="2"/>
  <c r="CV12" i="2"/>
  <c r="CV16" i="2"/>
  <c r="CT13" i="3"/>
  <c r="CV13" i="3" s="1"/>
  <c r="CL12" i="3"/>
  <c r="CS16" i="3"/>
  <c r="CT14" i="3"/>
  <c r="CU7" i="3" s="1"/>
  <c r="CW7" i="3" s="1"/>
  <c r="CL14" i="3"/>
  <c r="CS14" i="3"/>
  <c r="CS12" i="3"/>
  <c r="CS15" i="3"/>
  <c r="CS11" i="3"/>
  <c r="CS8" i="3"/>
  <c r="CT8" i="3"/>
  <c r="CV8" i="3" s="1"/>
  <c r="CS9" i="3"/>
  <c r="CS13" i="3"/>
  <c r="CL8" i="3"/>
  <c r="CM14" i="3" s="1"/>
  <c r="CT12" i="3"/>
  <c r="CV12" i="3" s="1"/>
  <c r="CM13" i="3"/>
  <c r="CU10" i="3"/>
  <c r="CW10" i="3" s="1"/>
  <c r="CV10" i="3"/>
  <c r="CQ7" i="1"/>
  <c r="CU15" i="3"/>
  <c r="CW15" i="3" s="1"/>
  <c r="CV15" i="3"/>
  <c r="CU11" i="3"/>
  <c r="CW11" i="3" s="1"/>
  <c r="CM9" i="3"/>
  <c r="AH10" i="1"/>
  <c r="CG10" i="1" s="1"/>
  <c r="CQ10" i="1" s="1"/>
  <c r="CA7" i="1"/>
  <c r="CI7" i="1" s="1"/>
  <c r="AH7" i="1"/>
  <c r="CG7" i="1" s="1"/>
  <c r="CA11" i="1"/>
  <c r="CI11" i="1" s="1"/>
  <c r="CA12" i="1"/>
  <c r="CI12" i="1" s="1"/>
  <c r="BV7" i="1"/>
  <c r="CA10" i="1"/>
  <c r="CI10" i="1" s="1"/>
  <c r="AH12" i="1"/>
  <c r="CG12" i="1" s="1"/>
  <c r="AH13" i="1"/>
  <c r="CG13" i="1" s="1"/>
  <c r="AH11" i="1"/>
  <c r="CG11" i="1" s="1"/>
  <c r="AH8" i="1"/>
  <c r="CG8" i="1" s="1"/>
  <c r="CQ8" i="1" s="1"/>
  <c r="AH9" i="1"/>
  <c r="CG9" i="1" s="1"/>
  <c r="AH14" i="1"/>
  <c r="CG14" i="1" s="1"/>
  <c r="CQ14" i="1" s="1"/>
  <c r="CA14" i="1"/>
  <c r="CI14" i="1" s="1"/>
  <c r="CA9" i="1"/>
  <c r="CI9" i="1" s="1"/>
  <c r="CA13" i="1"/>
  <c r="CI13" i="1" s="1"/>
  <c r="CA8" i="1"/>
  <c r="CI8" i="1" s="1"/>
  <c r="CM10" i="3" l="1"/>
  <c r="CM8" i="3"/>
  <c r="CM7" i="3"/>
  <c r="CM12" i="3"/>
  <c r="CM11" i="3"/>
  <c r="CM15" i="3"/>
  <c r="CM16" i="3"/>
  <c r="CM18" i="2"/>
  <c r="CU9" i="4"/>
  <c r="CM12" i="4"/>
  <c r="CU18" i="4"/>
  <c r="CM10" i="4"/>
  <c r="CU13" i="4"/>
  <c r="CW13" i="4" s="1"/>
  <c r="CU12" i="4"/>
  <c r="CW12" i="4" s="1"/>
  <c r="CM13" i="4"/>
  <c r="CU19" i="4"/>
  <c r="CU7" i="4"/>
  <c r="CW7" i="4" s="1"/>
  <c r="CM16" i="4"/>
  <c r="CU8" i="4"/>
  <c r="CU17" i="4"/>
  <c r="CU16" i="4"/>
  <c r="CW16" i="4" s="1"/>
  <c r="CU15" i="4"/>
  <c r="CW15" i="4" s="1"/>
  <c r="CM19" i="4"/>
  <c r="CU14" i="4"/>
  <c r="CW14" i="4" s="1"/>
  <c r="CU10" i="4"/>
  <c r="CW10" i="4" s="1"/>
  <c r="CM14" i="4"/>
  <c r="CV10" i="4"/>
  <c r="CM12" i="2"/>
  <c r="CM11" i="2"/>
  <c r="CM20" i="2"/>
  <c r="CM19" i="2"/>
  <c r="CU7" i="2"/>
  <c r="CW7" i="2" s="1"/>
  <c r="CM17" i="2"/>
  <c r="CU8" i="2"/>
  <c r="CW8" i="2" s="1"/>
  <c r="CM9" i="2"/>
  <c r="CU19" i="2"/>
  <c r="CW19" i="2" s="1"/>
  <c r="CM7" i="2"/>
  <c r="CU18" i="2"/>
  <c r="CW18" i="2" s="1"/>
  <c r="CM10" i="2"/>
  <c r="CM13" i="2"/>
  <c r="CU9" i="2"/>
  <c r="CW9" i="2" s="1"/>
  <c r="CU14" i="2"/>
  <c r="CW14" i="2" s="1"/>
  <c r="CU15" i="2"/>
  <c r="CW15" i="2" s="1"/>
  <c r="CM9" i="4"/>
  <c r="CM17" i="4"/>
  <c r="CM11" i="4"/>
  <c r="CM15" i="4"/>
  <c r="CM7" i="4"/>
  <c r="CM18" i="4"/>
  <c r="CM8" i="4"/>
  <c r="CW9" i="4"/>
  <c r="CW18" i="4"/>
  <c r="CW8" i="4"/>
  <c r="CW19" i="4"/>
  <c r="CW11" i="4"/>
  <c r="CW17" i="4"/>
  <c r="CU9" i="3"/>
  <c r="CW9" i="3" s="1"/>
  <c r="CU16" i="3"/>
  <c r="CW16" i="3" s="1"/>
  <c r="CV14" i="3"/>
  <c r="CU13" i="3"/>
  <c r="CW13" i="3" s="1"/>
  <c r="CU14" i="3"/>
  <c r="CW14" i="3" s="1"/>
  <c r="CU12" i="3"/>
  <c r="CW12" i="3" s="1"/>
  <c r="CU8" i="3"/>
  <c r="CW8" i="3" s="1"/>
  <c r="CH12" i="1"/>
  <c r="CR12" i="1" s="1"/>
  <c r="CJ12" i="1"/>
  <c r="CH11" i="1"/>
  <c r="CR11" i="1" s="1"/>
  <c r="CK12" i="1"/>
  <c r="CJ11" i="1"/>
  <c r="CH7" i="1"/>
  <c r="CR7" i="1" s="1"/>
  <c r="CH10" i="1"/>
  <c r="CR10" i="1" s="1"/>
  <c r="CJ7" i="1"/>
  <c r="CK11" i="1"/>
  <c r="CK7" i="1"/>
  <c r="CJ10" i="1"/>
  <c r="CK10" i="1"/>
  <c r="CJ13" i="1"/>
  <c r="CQ9" i="1"/>
  <c r="CH9" i="1"/>
  <c r="CH14" i="1"/>
  <c r="CR14" i="1" s="1"/>
  <c r="CK14" i="1"/>
  <c r="CH13" i="1"/>
  <c r="CR13" i="1" s="1"/>
  <c r="CH8" i="1"/>
  <c r="CR8" i="1" s="1"/>
  <c r="CK13" i="1"/>
  <c r="CJ9" i="1"/>
  <c r="CJ8" i="1"/>
  <c r="CK9" i="1"/>
  <c r="CK8" i="1"/>
  <c r="CJ14" i="1"/>
  <c r="CX17" i="2" l="1"/>
  <c r="CY17" i="2" s="1"/>
  <c r="CZ17" i="2" s="1"/>
  <c r="CL12" i="1"/>
  <c r="CX14" i="2"/>
  <c r="CY14" i="2" s="1"/>
  <c r="CZ14" i="2" s="1"/>
  <c r="CX9" i="3"/>
  <c r="CY9" i="3" s="1"/>
  <c r="CZ9" i="3" s="1"/>
  <c r="CX14" i="3"/>
  <c r="CY14" i="3" s="1"/>
  <c r="CZ14" i="3" s="1"/>
  <c r="CX16" i="2"/>
  <c r="CY16" i="2" s="1"/>
  <c r="CZ16" i="2" s="1"/>
  <c r="CX20" i="2"/>
  <c r="CY20" i="2" s="1"/>
  <c r="CZ20" i="2" s="1"/>
  <c r="CX15" i="2"/>
  <c r="CY15" i="2" s="1"/>
  <c r="CZ15" i="2" s="1"/>
  <c r="CX11" i="2"/>
  <c r="CY11" i="2" s="1"/>
  <c r="CZ11" i="2" s="1"/>
  <c r="CX10" i="2"/>
  <c r="CY10" i="2" s="1"/>
  <c r="CZ10" i="2" s="1"/>
  <c r="CX8" i="2"/>
  <c r="CY8" i="2" s="1"/>
  <c r="CZ8" i="2" s="1"/>
  <c r="CX19" i="2"/>
  <c r="CY19" i="2" s="1"/>
  <c r="CZ19" i="2" s="1"/>
  <c r="CX18" i="2"/>
  <c r="CY18" i="2" s="1"/>
  <c r="CZ18" i="2" s="1"/>
  <c r="CX12" i="2"/>
  <c r="CY12" i="2" s="1"/>
  <c r="CZ12" i="2" s="1"/>
  <c r="CX7" i="2"/>
  <c r="CY7" i="2" s="1"/>
  <c r="CZ7" i="2" s="1"/>
  <c r="CX13" i="2"/>
  <c r="CY13" i="2" s="1"/>
  <c r="CZ13" i="2" s="1"/>
  <c r="CX9" i="2"/>
  <c r="CY9" i="2" s="1"/>
  <c r="CZ9" i="2" s="1"/>
  <c r="DA20" i="2" s="1"/>
  <c r="CX13" i="4"/>
  <c r="CY13" i="4" s="1"/>
  <c r="CZ13" i="4" s="1"/>
  <c r="CX9" i="4"/>
  <c r="CY9" i="4" s="1"/>
  <c r="CZ9" i="4" s="1"/>
  <c r="CX10" i="4"/>
  <c r="CY10" i="4" s="1"/>
  <c r="CZ10" i="4" s="1"/>
  <c r="CX14" i="4"/>
  <c r="CY14" i="4" s="1"/>
  <c r="CZ14" i="4" s="1"/>
  <c r="CX12" i="4"/>
  <c r="CY12" i="4" s="1"/>
  <c r="CZ12" i="4" s="1"/>
  <c r="CX8" i="4"/>
  <c r="CY8" i="4" s="1"/>
  <c r="CZ8" i="4" s="1"/>
  <c r="CX18" i="4"/>
  <c r="CY18" i="4" s="1"/>
  <c r="CZ18" i="4" s="1"/>
  <c r="CX19" i="4"/>
  <c r="CY19" i="4" s="1"/>
  <c r="CZ19" i="4" s="1"/>
  <c r="CX15" i="4"/>
  <c r="CY15" i="4" s="1"/>
  <c r="CZ15" i="4" s="1"/>
  <c r="CX11" i="4"/>
  <c r="CY11" i="4" s="1"/>
  <c r="CZ11" i="4" s="1"/>
  <c r="CX17" i="4"/>
  <c r="CY17" i="4" s="1"/>
  <c r="CZ17" i="4" s="1"/>
  <c r="CX7" i="4"/>
  <c r="CY7" i="4" s="1"/>
  <c r="CZ7" i="4" s="1"/>
  <c r="CX16" i="4"/>
  <c r="CY16" i="4" s="1"/>
  <c r="CZ16" i="4" s="1"/>
  <c r="DA8" i="2"/>
  <c r="DA10" i="2"/>
  <c r="CX7" i="3"/>
  <c r="CY7" i="3" s="1"/>
  <c r="CZ7" i="3" s="1"/>
  <c r="CX12" i="3"/>
  <c r="CY12" i="3" s="1"/>
  <c r="CZ12" i="3" s="1"/>
  <c r="CX13" i="3"/>
  <c r="CY13" i="3" s="1"/>
  <c r="CZ13" i="3" s="1"/>
  <c r="CX11" i="3"/>
  <c r="CY11" i="3" s="1"/>
  <c r="CZ11" i="3" s="1"/>
  <c r="CX16" i="3"/>
  <c r="CY16" i="3" s="1"/>
  <c r="CZ16" i="3" s="1"/>
  <c r="CX8" i="3"/>
  <c r="CY8" i="3" s="1"/>
  <c r="CZ8" i="3" s="1"/>
  <c r="CX15" i="3"/>
  <c r="CY15" i="3" s="1"/>
  <c r="CZ15" i="3" s="1"/>
  <c r="CX10" i="3"/>
  <c r="CY10" i="3" s="1"/>
  <c r="CZ10" i="3" s="1"/>
  <c r="CT12" i="1"/>
  <c r="CV12" i="1" s="1"/>
  <c r="CT11" i="1"/>
  <c r="CV11" i="1" s="1"/>
  <c r="CL11" i="1"/>
  <c r="CL13" i="1"/>
  <c r="CT10" i="1"/>
  <c r="CV10" i="1" s="1"/>
  <c r="CT7" i="1"/>
  <c r="CV7" i="1" s="1"/>
  <c r="CL7" i="1"/>
  <c r="CL10" i="1"/>
  <c r="CL8" i="1"/>
  <c r="CT13" i="1"/>
  <c r="CV13" i="1" s="1"/>
  <c r="CT8" i="1"/>
  <c r="CL14" i="1"/>
  <c r="CR9" i="1"/>
  <c r="CS7" i="1" s="1"/>
  <c r="CT9" i="1"/>
  <c r="CT14" i="1"/>
  <c r="CL9" i="1"/>
  <c r="DA8" i="3" l="1"/>
  <c r="DA18" i="2"/>
  <c r="DA11" i="2"/>
  <c r="DA13" i="2"/>
  <c r="DA7" i="2"/>
  <c r="DA16" i="2"/>
  <c r="DA19" i="2"/>
  <c r="DA15" i="2"/>
  <c r="DA9" i="2"/>
  <c r="DA14" i="2"/>
  <c r="DA12" i="2"/>
  <c r="DA17" i="2"/>
  <c r="DA13" i="4"/>
  <c r="DA9" i="4"/>
  <c r="DA10" i="4"/>
  <c r="DA14" i="4"/>
  <c r="DA12" i="4"/>
  <c r="DA8" i="4"/>
  <c r="DA18" i="4"/>
  <c r="DA19" i="4"/>
  <c r="DA15" i="4"/>
  <c r="DA7" i="4"/>
  <c r="DA16" i="4"/>
  <c r="DA17" i="4"/>
  <c r="DA11" i="4"/>
  <c r="DA12" i="3"/>
  <c r="DA10" i="3"/>
  <c r="DA7" i="3"/>
  <c r="DA14" i="3"/>
  <c r="DA9" i="3"/>
  <c r="DA16" i="3"/>
  <c r="DA13" i="3"/>
  <c r="DA11" i="3"/>
  <c r="DA15" i="3"/>
  <c r="CU12" i="1"/>
  <c r="CS12" i="1"/>
  <c r="CM12" i="1"/>
  <c r="CM13" i="1"/>
  <c r="CU13" i="1"/>
  <c r="CS13" i="1"/>
  <c r="CU7" i="1"/>
  <c r="CW7" i="1" s="1"/>
  <c r="CU11" i="1"/>
  <c r="CS11" i="1"/>
  <c r="CM11" i="1"/>
  <c r="CM7" i="1"/>
  <c r="CU10" i="1"/>
  <c r="CS14" i="1"/>
  <c r="CS10" i="1"/>
  <c r="CM10" i="1"/>
  <c r="CM9" i="1"/>
  <c r="CU9" i="1"/>
  <c r="CU8" i="1"/>
  <c r="CV8" i="1"/>
  <c r="CM8" i="1"/>
  <c r="CS8" i="1"/>
  <c r="CU14" i="1"/>
  <c r="CV14" i="1"/>
  <c r="CM14" i="1"/>
  <c r="CS9" i="1"/>
  <c r="CV9" i="1"/>
  <c r="CW12" i="1" l="1"/>
  <c r="CW13" i="1"/>
  <c r="CW11" i="1"/>
  <c r="CW14" i="1"/>
  <c r="CW10" i="1"/>
  <c r="CW9" i="1"/>
  <c r="CW8" i="1"/>
  <c r="CX12" i="1" l="1"/>
  <c r="CY12" i="1" s="1"/>
  <c r="CZ12" i="1" s="1"/>
  <c r="CX13" i="1"/>
  <c r="CY13" i="1" s="1"/>
  <c r="CZ13" i="1" s="1"/>
  <c r="CX11" i="1"/>
  <c r="CY11" i="1" s="1"/>
  <c r="CZ11" i="1" s="1"/>
  <c r="CX7" i="1"/>
  <c r="CY7" i="1" s="1"/>
  <c r="CZ7" i="1" s="1"/>
  <c r="CX8" i="1"/>
  <c r="CY8" i="1" s="1"/>
  <c r="CZ8" i="1" s="1"/>
  <c r="CX10" i="1"/>
  <c r="CY10" i="1" s="1"/>
  <c r="CZ10" i="1" s="1"/>
  <c r="CX9" i="1"/>
  <c r="CY9" i="1" s="1"/>
  <c r="CZ9" i="1" s="1"/>
  <c r="CX14" i="1"/>
  <c r="CY14" i="1" s="1"/>
  <c r="CZ14" i="1" l="1"/>
  <c r="DA14" i="1" s="1"/>
  <c r="DA11" i="1"/>
  <c r="DA13" i="1"/>
  <c r="DA8" i="1"/>
  <c r="DA7" i="1"/>
  <c r="DA12" i="1" l="1"/>
  <c r="DA9" i="1"/>
  <c r="DA10" i="1"/>
</calcChain>
</file>

<file path=xl/sharedStrings.xml><?xml version="1.0" encoding="utf-8"?>
<sst xmlns="http://schemas.openxmlformats.org/spreadsheetml/2006/main" count="614" uniqueCount="101">
  <si>
    <t>Országos Csapatverseny</t>
  </si>
  <si>
    <t>Nehézség</t>
  </si>
  <si>
    <t>Kreativítás</t>
  </si>
  <si>
    <t>Levonás</t>
  </si>
  <si>
    <t>Kreativitás</t>
  </si>
  <si>
    <t>Szabvál</t>
  </si>
  <si>
    <t>Összesen</t>
  </si>
  <si>
    <t>Név</t>
  </si>
  <si>
    <t>1.bíró</t>
  </si>
  <si>
    <t>2.bíró</t>
  </si>
  <si>
    <t>3.bíró</t>
  </si>
  <si>
    <t>1. bíró</t>
  </si>
  <si>
    <t>2. bíró</t>
  </si>
  <si>
    <t>3. bíró</t>
  </si>
  <si>
    <t>Kreat  Pont (lev. n)</t>
  </si>
  <si>
    <t>Kreatos</t>
  </si>
  <si>
    <t>Pont</t>
  </si>
  <si>
    <t>Hely</t>
  </si>
  <si>
    <t>Kis hiba</t>
  </si>
  <si>
    <t>Nagy hiba</t>
  </si>
  <si>
    <t>Nehézség Pont (lev. n)</t>
  </si>
  <si>
    <t>kis hiba</t>
  </si>
  <si>
    <t>nagy hiba</t>
  </si>
  <si>
    <t>Zene  (0-10)</t>
  </si>
  <si>
    <t>Ütem  (0-10)</t>
  </si>
  <si>
    <t>Mozgás  (0-10)</t>
  </si>
  <si>
    <t>Elem végreh,kivit(0-10)</t>
  </si>
  <si>
    <t>Szórakoztatás (0-30)</t>
  </si>
  <si>
    <t>Erő elem (0-10)</t>
  </si>
  <si>
    <t>Torna elem (0-10)</t>
  </si>
  <si>
    <t>Elengedés (0-10)</t>
  </si>
  <si>
    <t>Kötél feltekerés (0-10)</t>
  </si>
  <si>
    <t>Szinkron, páros e (0-10)</t>
  </si>
  <si>
    <t>lev. Nélkül</t>
  </si>
  <si>
    <t>levonással</t>
  </si>
  <si>
    <t>Össz</t>
  </si>
  <si>
    <t>Hely Pont</t>
  </si>
  <si>
    <t xml:space="preserve">Hely </t>
  </si>
  <si>
    <t>HELY</t>
  </si>
  <si>
    <t>dupla 2x30</t>
  </si>
  <si>
    <t>futás 2x30</t>
  </si>
  <si>
    <t>Csapat</t>
  </si>
  <si>
    <t>Bíró Luca + Németh Bori</t>
  </si>
  <si>
    <t>Dominika Schmidtova + Alica Miskolci</t>
  </si>
  <si>
    <t>Lenka Tahotna +Veronika Kastlová</t>
  </si>
  <si>
    <t xml:space="preserve">Natalia Horinkova  Filip Filkasz </t>
  </si>
  <si>
    <t xml:space="preserve">Viktoria Holkovicova  Jakub Krajcirik </t>
  </si>
  <si>
    <t>Nela Molnárova+Tatiana Velebova</t>
  </si>
  <si>
    <t>Juhász Gyöngyvér+Milanovich Maja</t>
  </si>
  <si>
    <t>Sara Ticha + Zuzana Sloviková</t>
  </si>
  <si>
    <t>Dénes Hanna, Horváth Vanda</t>
  </si>
  <si>
    <t>Zelenyánszky Luca, Goldmann Eliza</t>
  </si>
  <si>
    <t xml:space="preserve">Pesti Vanda, Molnár Emma </t>
  </si>
  <si>
    <t>Kurz Olivia  + Unguras Doina</t>
  </si>
  <si>
    <t>Nicol Schusnixova +Tamara Klukova</t>
  </si>
  <si>
    <t>Sofia Krajcirikova + Vanesa Fritshova</t>
  </si>
  <si>
    <t xml:space="preserve">Alexandra Posova , Adela Filkaszova </t>
  </si>
  <si>
    <t xml:space="preserve">Ivancsics Anna, Haller Eliána </t>
  </si>
  <si>
    <t xml:space="preserve">Papp Virág , Halmosi Dézi </t>
  </si>
  <si>
    <t>Zsoldos Lili+Horváh Liza</t>
  </si>
  <si>
    <t>Stier Dorka +Kovács Zsófia</t>
  </si>
  <si>
    <t>Vér Hermina  + Krikó Luca</t>
  </si>
  <si>
    <t xml:space="preserve">Gyurkó Glória+ Pásztorházi Emma </t>
  </si>
  <si>
    <t>Klaudia Galikova,Aneta Barlikova</t>
  </si>
  <si>
    <t>Sabina Galikova ,Michaela Krizanova</t>
  </si>
  <si>
    <t>Monika  Marcanova,Alexandra Holtova</t>
  </si>
  <si>
    <t>Süveges Szonja, Baumgartner Sára</t>
  </si>
  <si>
    <t xml:space="preserve">Szentgyörgyvölgyi Zóra,Varga Laura </t>
  </si>
  <si>
    <t>Lucia Miskolci + Alexandra Sedlackova</t>
  </si>
  <si>
    <t>Martina Lovasova + Lea Matura</t>
  </si>
  <si>
    <t>Décsi Réka +Radics Réka</t>
  </si>
  <si>
    <t>Nagy Beáta +Zsoldos Dalma</t>
  </si>
  <si>
    <t>Szabó Laura +Pántya Boglárka</t>
  </si>
  <si>
    <t>Magassy Eszter + Kecskés Kinga</t>
  </si>
  <si>
    <t>Fritz Viki, Horváth Lara</t>
  </si>
  <si>
    <t xml:space="preserve">Fekete Anna,Gyurkó Flora </t>
  </si>
  <si>
    <t>Ertler Lena   + Ljoki Leona </t>
  </si>
  <si>
    <t xml:space="preserve">Vanesa Krchnakova + Linda Randzikova  </t>
  </si>
  <si>
    <t>Baumgartner Luca+ Nagy Lotti</t>
  </si>
  <si>
    <t>Tirvuica Vanesa   + Unguras Iuliana</t>
  </si>
  <si>
    <t xml:space="preserve">Alzbeta Suchova + Nela Bajanikova </t>
  </si>
  <si>
    <t>Havasi Dorina + Kovács Léna</t>
  </si>
  <si>
    <t>Sali Laura + Fekete Zelma</t>
  </si>
  <si>
    <t>Babos Boglárka + Derdák Dalma</t>
  </si>
  <si>
    <t>Kamila Florisova + Dominika Komjatova</t>
  </si>
  <si>
    <t>Tamara Prochocka + Lucia Viglaska</t>
  </si>
  <si>
    <t>Karolina Julisova + Laura Kordikova</t>
  </si>
  <si>
    <t xml:space="preserve">Karolina Soosova  + Lea Bittnerova </t>
  </si>
  <si>
    <t>Zene  (0-10) MUSIC</t>
  </si>
  <si>
    <t>Ütem  (0-10) RHYTM</t>
  </si>
  <si>
    <t>Mozgás  (0-10) POHYB</t>
  </si>
  <si>
    <t xml:space="preserve">Elem végreh,kivit(0-10) </t>
  </si>
  <si>
    <t>Szórakoztatás (0-30) ZABAVA</t>
  </si>
  <si>
    <t>Erő elem (0-10) POWER</t>
  </si>
  <si>
    <t>Elengedés (0-10) RELEASE</t>
  </si>
  <si>
    <t>Kötél feltekerés (0-10) WRAP</t>
  </si>
  <si>
    <t>Szinkron, páros e (0-10) SYCHRONNOST</t>
  </si>
  <si>
    <t>Torna elem (0-10) GYMNASTICS</t>
  </si>
  <si>
    <t>Nehézség / Difficulty</t>
  </si>
  <si>
    <t>Kreativitás / Creativity</t>
  </si>
  <si>
    <t>Slovenská rope skippingová asociácia Bratislava jumpers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</si>
</sst>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3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Calibri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theme="2" tint="-0.89999084444715716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56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sz val="12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1"/>
      <color theme="2" tint="-0.89999084444715716"/>
      <name val="Times New Roman"/>
      <family val="1"/>
      <charset val="238"/>
    </font>
    <font>
      <b/>
      <sz val="10"/>
      <color indexed="53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6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6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indexed="3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textRotation="180"/>
    </xf>
    <xf numFmtId="164" fontId="18" fillId="3" borderId="1" xfId="0" applyNumberFormat="1" applyFont="1" applyFill="1" applyBorder="1" applyAlignment="1" applyProtection="1">
      <alignment vertical="center" textRotation="180" wrapText="1"/>
    </xf>
    <xf numFmtId="164" fontId="18" fillId="3" borderId="1" xfId="0" applyNumberFormat="1" applyFont="1" applyFill="1" applyBorder="1" applyAlignment="1" applyProtection="1">
      <alignment vertical="top" textRotation="180" wrapText="1"/>
    </xf>
    <xf numFmtId="0" fontId="19" fillId="3" borderId="1" xfId="0" applyFont="1" applyFill="1" applyBorder="1" applyAlignment="1" applyProtection="1">
      <alignment vertical="top" textRotation="180" wrapText="1"/>
    </xf>
    <xf numFmtId="0" fontId="20" fillId="3" borderId="1" xfId="0" applyFont="1" applyFill="1" applyBorder="1" applyAlignment="1" applyProtection="1">
      <alignment vertical="top" textRotation="180" wrapText="1"/>
    </xf>
    <xf numFmtId="2" fontId="23" fillId="3" borderId="1" xfId="0" applyNumberFormat="1" applyFont="1" applyFill="1" applyBorder="1" applyAlignment="1" applyProtection="1">
      <alignment horizontal="center" vertical="center" textRotation="180"/>
    </xf>
    <xf numFmtId="2" fontId="11" fillId="3" borderId="1" xfId="0" applyNumberFormat="1" applyFont="1" applyFill="1" applyBorder="1" applyAlignment="1" applyProtection="1">
      <alignment vertical="top" textRotation="180"/>
    </xf>
    <xf numFmtId="0" fontId="29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2" fontId="12" fillId="3" borderId="1" xfId="0" applyNumberFormat="1" applyFont="1" applyFill="1" applyBorder="1" applyProtection="1"/>
    <xf numFmtId="164" fontId="6" fillId="3" borderId="1" xfId="0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2" fontId="31" fillId="3" borderId="1" xfId="0" applyNumberFormat="1" applyFont="1" applyFill="1" applyBorder="1" applyProtection="1">
      <protection hidden="1"/>
    </xf>
    <xf numFmtId="2" fontId="32" fillId="3" borderId="1" xfId="0" applyNumberFormat="1" applyFont="1" applyFill="1" applyBorder="1" applyProtection="1">
      <protection hidden="1"/>
    </xf>
    <xf numFmtId="2" fontId="13" fillId="3" borderId="1" xfId="0" applyNumberFormat="1" applyFont="1" applyFill="1" applyBorder="1" applyProtection="1">
      <protection hidden="1"/>
    </xf>
    <xf numFmtId="1" fontId="33" fillId="3" borderId="1" xfId="0" applyNumberFormat="1" applyFont="1" applyFill="1" applyBorder="1" applyProtection="1"/>
    <xf numFmtId="2" fontId="8" fillId="3" borderId="1" xfId="0" applyNumberFormat="1" applyFont="1" applyFill="1" applyBorder="1" applyProtection="1"/>
    <xf numFmtId="1" fontId="35" fillId="3" borderId="1" xfId="0" applyNumberFormat="1" applyFont="1" applyFill="1" applyBorder="1" applyProtection="1"/>
    <xf numFmtId="1" fontId="36" fillId="3" borderId="1" xfId="0" applyNumberFormat="1" applyFont="1" applyFill="1" applyBorder="1" applyProtection="1"/>
    <xf numFmtId="2" fontId="26" fillId="3" borderId="1" xfId="0" applyNumberFormat="1" applyFont="1" applyFill="1" applyBorder="1" applyProtection="1">
      <protection locked="0"/>
    </xf>
    <xf numFmtId="0" fontId="20" fillId="3" borderId="1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Protection="1"/>
    <xf numFmtId="164" fontId="6" fillId="3" borderId="0" xfId="0" applyNumberFormat="1" applyFont="1" applyFill="1" applyBorder="1" applyProtection="1"/>
    <xf numFmtId="2" fontId="12" fillId="3" borderId="0" xfId="0" applyNumberFormat="1" applyFont="1" applyFill="1" applyBorder="1" applyProtection="1"/>
    <xf numFmtId="2" fontId="30" fillId="3" borderId="0" xfId="0" applyNumberFormat="1" applyFont="1" applyFill="1" applyBorder="1" applyProtection="1"/>
    <xf numFmtId="2" fontId="13" fillId="3" borderId="0" xfId="0" applyNumberFormat="1" applyFont="1" applyFill="1" applyBorder="1" applyProtection="1"/>
    <xf numFmtId="2" fontId="39" fillId="3" borderId="0" xfId="0" applyNumberFormat="1" applyFont="1" applyFill="1" applyBorder="1" applyProtection="1"/>
    <xf numFmtId="2" fontId="32" fillId="3" borderId="0" xfId="0" applyNumberFormat="1" applyFont="1" applyFill="1" applyBorder="1" applyProtection="1"/>
    <xf numFmtId="2" fontId="11" fillId="3" borderId="0" xfId="0" applyNumberFormat="1" applyFont="1" applyFill="1" applyBorder="1" applyProtection="1"/>
    <xf numFmtId="2" fontId="8" fillId="3" borderId="0" xfId="0" applyNumberFormat="1" applyFont="1" applyFill="1" applyBorder="1" applyProtection="1"/>
    <xf numFmtId="1" fontId="33" fillId="3" borderId="0" xfId="0" applyNumberFormat="1" applyFont="1" applyFill="1" applyBorder="1" applyProtection="1"/>
    <xf numFmtId="0" fontId="8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2" fontId="3" fillId="3" borderId="0" xfId="0" applyNumberFormat="1" applyFont="1" applyFill="1" applyBorder="1" applyAlignment="1" applyProtection="1">
      <alignment wrapText="1"/>
      <protection locked="0"/>
    </xf>
    <xf numFmtId="1" fontId="4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40" fillId="3" borderId="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textRotation="180"/>
    </xf>
    <xf numFmtId="2" fontId="21" fillId="3" borderId="1" xfId="0" applyNumberFormat="1" applyFont="1" applyFill="1" applyBorder="1" applyAlignment="1" applyProtection="1">
      <alignment vertical="center" textRotation="180"/>
    </xf>
    <xf numFmtId="2" fontId="22" fillId="3" borderId="1" xfId="0" applyNumberFormat="1" applyFont="1" applyFill="1" applyBorder="1" applyAlignment="1" applyProtection="1">
      <alignment horizontal="center" vertical="center" textRotation="180"/>
    </xf>
    <xf numFmtId="2" fontId="8" fillId="3" borderId="1" xfId="0" applyNumberFormat="1" applyFont="1" applyFill="1" applyBorder="1" applyAlignment="1" applyProtection="1">
      <alignment vertical="center" wrapText="1"/>
    </xf>
    <xf numFmtId="1" fontId="10" fillId="3" borderId="1" xfId="0" applyNumberFormat="1" applyFont="1" applyFill="1" applyBorder="1" applyAlignment="1" applyProtection="1">
      <alignment vertical="center"/>
    </xf>
    <xf numFmtId="1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3" borderId="1" xfId="0" applyNumberFormat="1" applyFont="1" applyFill="1" applyBorder="1" applyProtection="1"/>
    <xf numFmtId="2" fontId="11" fillId="3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6" fillId="3" borderId="6" xfId="0" applyFont="1" applyFill="1" applyBorder="1" applyProtection="1"/>
    <xf numFmtId="0" fontId="6" fillId="3" borderId="5" xfId="0" applyFont="1" applyFill="1" applyBorder="1" applyAlignment="1" applyProtection="1">
      <alignment vertical="center"/>
    </xf>
    <xf numFmtId="0" fontId="28" fillId="3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textRotation="180"/>
    </xf>
    <xf numFmtId="0" fontId="6" fillId="4" borderId="1" xfId="0" applyFont="1" applyFill="1" applyBorder="1" applyProtection="1">
      <protection locked="0"/>
    </xf>
    <xf numFmtId="0" fontId="19" fillId="5" borderId="1" xfId="0" applyFont="1" applyFill="1" applyBorder="1" applyAlignment="1" applyProtection="1">
      <alignment vertical="top" textRotation="180" wrapText="1"/>
    </xf>
    <xf numFmtId="0" fontId="20" fillId="5" borderId="1" xfId="0" applyFont="1" applyFill="1" applyBorder="1" applyProtection="1">
      <protection locked="0"/>
    </xf>
    <xf numFmtId="0" fontId="20" fillId="5" borderId="1" xfId="0" applyFont="1" applyFill="1" applyBorder="1" applyAlignment="1" applyProtection="1">
      <alignment vertical="top" textRotation="180" wrapText="1"/>
    </xf>
    <xf numFmtId="0" fontId="20" fillId="5" borderId="1" xfId="0" applyFont="1" applyFill="1" applyBorder="1" applyProtection="1"/>
    <xf numFmtId="2" fontId="8" fillId="3" borderId="2" xfId="0" applyNumberFormat="1" applyFont="1" applyFill="1" applyBorder="1" applyAlignment="1" applyProtection="1">
      <alignment vertical="top" textRotation="180"/>
    </xf>
    <xf numFmtId="2" fontId="8" fillId="3" borderId="2" xfId="0" applyNumberFormat="1" applyFont="1" applyFill="1" applyBorder="1" applyProtection="1"/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2" fontId="34" fillId="3" borderId="4" xfId="0" applyNumberFormat="1" applyFont="1" applyFill="1" applyBorder="1" applyProtection="1"/>
    <xf numFmtId="2" fontId="8" fillId="3" borderId="6" xfId="0" applyNumberFormat="1" applyFont="1" applyFill="1" applyBorder="1" applyAlignment="1" applyProtection="1">
      <alignment vertical="center" wrapText="1"/>
    </xf>
    <xf numFmtId="1" fontId="10" fillId="3" borderId="5" xfId="0" applyNumberFormat="1" applyFont="1" applyFill="1" applyBorder="1" applyAlignment="1" applyProtection="1">
      <alignment vertical="center"/>
    </xf>
    <xf numFmtId="2" fontId="8" fillId="3" borderId="6" xfId="0" applyNumberFormat="1" applyFont="1" applyFill="1" applyBorder="1" applyProtection="1"/>
    <xf numFmtId="1" fontId="33" fillId="3" borderId="5" xfId="0" applyNumberFormat="1" applyFont="1" applyFill="1" applyBorder="1" applyProtection="1"/>
    <xf numFmtId="1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36" fillId="3" borderId="2" xfId="0" applyNumberFormat="1" applyFont="1" applyFill="1" applyBorder="1" applyProtection="1"/>
    <xf numFmtId="0" fontId="6" fillId="0" borderId="4" xfId="0" applyFont="1" applyFill="1" applyBorder="1" applyProtection="1"/>
    <xf numFmtId="2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5" xfId="0" applyNumberFormat="1" applyFont="1" applyFill="1" applyBorder="1" applyAlignment="1" applyProtection="1">
      <alignment horizontal="center" vertical="center"/>
      <protection locked="0"/>
    </xf>
    <xf numFmtId="2" fontId="26" fillId="3" borderId="6" xfId="0" applyNumberFormat="1" applyFont="1" applyFill="1" applyBorder="1" applyProtection="1">
      <protection locked="0"/>
    </xf>
    <xf numFmtId="0" fontId="27" fillId="3" borderId="5" xfId="0" applyFont="1" applyFill="1" applyBorder="1" applyProtection="1">
      <protection locked="0"/>
    </xf>
    <xf numFmtId="1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2" xfId="0" applyNumberFormat="1" applyFont="1" applyFill="1" applyBorder="1" applyProtection="1"/>
    <xf numFmtId="2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 textRotation="180"/>
    </xf>
    <xf numFmtId="2" fontId="16" fillId="5" borderId="4" xfId="0" applyNumberFormat="1" applyFont="1" applyFill="1" applyBorder="1" applyAlignment="1" applyProtection="1">
      <alignment horizontal="center" vertical="top" textRotation="180"/>
    </xf>
    <xf numFmtId="2" fontId="13" fillId="5" borderId="4" xfId="0" applyNumberFormat="1" applyFont="1" applyFill="1" applyBorder="1" applyProtection="1"/>
    <xf numFmtId="2" fontId="12" fillId="3" borderId="6" xfId="0" applyNumberFormat="1" applyFont="1" applyFill="1" applyBorder="1" applyProtection="1"/>
    <xf numFmtId="2" fontId="12" fillId="3" borderId="5" xfId="0" applyNumberFormat="1" applyFont="1" applyFill="1" applyBorder="1" applyProtection="1"/>
    <xf numFmtId="2" fontId="13" fillId="3" borderId="4" xfId="0" applyNumberFormat="1" applyFont="1" applyFill="1" applyBorder="1" applyProtection="1">
      <protection hidden="1"/>
    </xf>
    <xf numFmtId="2" fontId="22" fillId="3" borderId="5" xfId="0" applyNumberFormat="1" applyFont="1" applyFill="1" applyBorder="1" applyAlignment="1" applyProtection="1">
      <alignment horizontal="center" vertical="center" textRotation="180"/>
    </xf>
    <xf numFmtId="2" fontId="32" fillId="3" borderId="5" xfId="0" applyNumberFormat="1" applyFont="1" applyFill="1" applyBorder="1" applyProtection="1">
      <protection hidden="1"/>
    </xf>
    <xf numFmtId="2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Protection="1"/>
    <xf numFmtId="1" fontId="40" fillId="3" borderId="0" xfId="0" applyNumberFormat="1" applyFont="1" applyFill="1" applyBorder="1" applyProtection="1">
      <protection locked="0"/>
    </xf>
    <xf numFmtId="0" fontId="41" fillId="3" borderId="6" xfId="0" applyFont="1" applyFill="1" applyBorder="1" applyAlignment="1">
      <alignment horizontal="left" vertical="center" wrapText="1"/>
    </xf>
    <xf numFmtId="1" fontId="33" fillId="6" borderId="5" xfId="0" applyNumberFormat="1" applyFont="1" applyFill="1" applyBorder="1" applyProtection="1"/>
    <xf numFmtId="2" fontId="14" fillId="3" borderId="1" xfId="0" applyNumberFormat="1" applyFont="1" applyFill="1" applyBorder="1" applyAlignment="1" applyProtection="1">
      <alignment horizontal="center" vertical="center"/>
    </xf>
    <xf numFmtId="2" fontId="14" fillId="3" borderId="5" xfId="0" applyNumberFormat="1" applyFont="1" applyFill="1" applyBorder="1" applyAlignment="1" applyProtection="1">
      <alignment horizontal="center" vertical="center"/>
    </xf>
    <xf numFmtId="2" fontId="13" fillId="3" borderId="4" xfId="0" applyNumberFormat="1" applyFont="1" applyFill="1" applyBorder="1" applyAlignment="1" applyProtection="1">
      <alignment horizontal="center" vertical="top" textRotation="180"/>
    </xf>
    <xf numFmtId="0" fontId="1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8" fillId="3" borderId="2" xfId="0" applyNumberFormat="1" applyFont="1" applyFill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6" xfId="0" applyNumberFormat="1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0" applyNumberFormat="1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" fontId="11" fillId="3" borderId="5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top" textRotation="1"/>
    </xf>
    <xf numFmtId="2" fontId="12" fillId="3" borderId="6" xfId="0" applyNumberFormat="1" applyFont="1" applyFill="1" applyBorder="1" applyAlignment="1" applyProtection="1">
      <alignment horizontal="center" vertical="center" textRotation="180"/>
    </xf>
    <xf numFmtId="2" fontId="12" fillId="3" borderId="1" xfId="0" applyNumberFormat="1" applyFont="1" applyFill="1" applyBorder="1" applyAlignment="1" applyProtection="1">
      <alignment horizontal="center" vertical="center" textRotation="180"/>
    </xf>
    <xf numFmtId="2" fontId="12" fillId="3" borderId="5" xfId="0" applyNumberFormat="1" applyFont="1" applyFill="1" applyBorder="1" applyAlignment="1" applyProtection="1">
      <alignment horizontal="center" vertical="center" textRotation="180"/>
    </xf>
    <xf numFmtId="2" fontId="13" fillId="3" borderId="4" xfId="0" applyNumberFormat="1" applyFont="1" applyFill="1" applyBorder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1028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DC350"/>
  <sheetViews>
    <sheetView tabSelected="1" workbookViewId="0">
      <pane xSplit="2" ySplit="6" topLeftCell="C7" activePane="bottomRight" state="frozen"/>
      <selection activeCell="AO9" sqref="AO9"/>
      <selection pane="topRight" activeCell="AO9" sqref="AO9"/>
      <selection pane="bottomLeft" activeCell="AO9" sqref="AO9"/>
      <selection pane="bottomRight" activeCell="B7" sqref="B7"/>
    </sheetView>
  </sheetViews>
  <sheetFormatPr defaultColWidth="9.85546875" defaultRowHeight="29.25" customHeight="1" x14ac:dyDescent="0.3"/>
  <cols>
    <col min="1" max="1" width="42.28515625" style="28" customWidth="1"/>
    <col min="2" max="2" width="20.7109375" style="29" customWidth="1"/>
    <col min="3" max="3" width="7.85546875" style="29" customWidth="1"/>
    <col min="4" max="4" width="4.42578125" style="29" bestFit="1" customWidth="1"/>
    <col min="5" max="5" width="7.85546875" style="29" customWidth="1"/>
    <col min="6" max="6" width="4.42578125" style="29" bestFit="1" customWidth="1"/>
    <col min="7" max="7" width="3" style="29" customWidth="1"/>
    <col min="8" max="8" width="2.5703125" style="28" bestFit="1" customWidth="1"/>
    <col min="9" max="13" width="2.5703125" style="28" customWidth="1"/>
    <col min="14" max="14" width="2.5703125" style="28" hidden="1" customWidth="1"/>
    <col min="15" max="21" width="2.5703125" style="28" customWidth="1"/>
    <col min="22" max="22" width="2.5703125" style="28" hidden="1" customWidth="1"/>
    <col min="23" max="26" width="2.5703125" style="28" customWidth="1"/>
    <col min="27" max="29" width="2.5703125" style="30" customWidth="1"/>
    <col min="30" max="30" width="2.5703125" style="30" hidden="1" customWidth="1"/>
    <col min="31" max="33" width="6.85546875" style="32" customWidth="1"/>
    <col min="34" max="34" width="4.85546875" style="34" customWidth="1"/>
    <col min="35" max="35" width="5.140625" style="33" hidden="1" customWidth="1"/>
    <col min="36" max="36" width="5.28515625" style="33" hidden="1" customWidth="1"/>
    <col min="37" max="37" width="3.85546875" style="31" bestFit="1" customWidth="1"/>
    <col min="38" max="39" width="3.42578125" style="31" customWidth="1"/>
    <col min="40" max="40" width="3.85546875" style="31" customWidth="1"/>
    <col min="41" max="41" width="4.140625" style="31" customWidth="1"/>
    <col min="42" max="45" width="3.42578125" style="31" customWidth="1"/>
    <col min="46" max="46" width="3.85546875" style="31" customWidth="1"/>
    <col min="47" max="47" width="2.5703125" style="28" customWidth="1"/>
    <col min="48" max="48" width="2.5703125" style="28" hidden="1" customWidth="1"/>
    <col min="49" max="49" width="3.85546875" style="31" bestFit="1" customWidth="1"/>
    <col min="50" max="51" width="3.42578125" style="31" customWidth="1"/>
    <col min="52" max="52" width="3.85546875" style="31" customWidth="1"/>
    <col min="53" max="53" width="4" style="31" customWidth="1"/>
    <col min="54" max="57" width="3.42578125" style="31" customWidth="1"/>
    <col min="58" max="58" width="3.85546875" style="31" customWidth="1"/>
    <col min="59" max="59" width="2.5703125" style="28" customWidth="1"/>
    <col min="60" max="60" width="2.5703125" style="28" hidden="1" customWidth="1"/>
    <col min="61" max="61" width="3.85546875" style="31" bestFit="1" customWidth="1"/>
    <col min="62" max="63" width="3.42578125" style="31" customWidth="1"/>
    <col min="64" max="65" width="3.85546875" style="31" customWidth="1"/>
    <col min="66" max="68" width="3.42578125" style="31" customWidth="1"/>
    <col min="69" max="69" width="3.85546875" style="31" bestFit="1" customWidth="1"/>
    <col min="70" max="70" width="3.85546875" style="31" customWidth="1"/>
    <col min="71" max="71" width="2.5703125" style="28" customWidth="1"/>
    <col min="72" max="72" width="2.5703125" style="28" hidden="1" customWidth="1"/>
    <col min="73" max="73" width="5.28515625" style="35" customWidth="1"/>
    <col min="74" max="74" width="6.140625" style="36" hidden="1" customWidth="1"/>
    <col min="75" max="75" width="5.28515625" style="35" customWidth="1"/>
    <col min="76" max="76" width="6.140625" style="36" hidden="1" customWidth="1"/>
    <col min="77" max="77" width="5.28515625" style="35" customWidth="1"/>
    <col min="78" max="78" width="6.140625" style="36" hidden="1" customWidth="1"/>
    <col min="79" max="79" width="5.140625" style="34" bestFit="1" customWidth="1"/>
    <col min="80" max="81" width="5.140625" style="34" hidden="1" customWidth="1"/>
    <col min="82" max="82" width="4.85546875" style="37" customWidth="1"/>
    <col min="83" max="83" width="4.42578125" style="37" hidden="1" customWidth="1"/>
    <col min="84" max="84" width="6.140625" style="38" bestFit="1" customWidth="1"/>
    <col min="85" max="85" width="6.42578125" style="40" customWidth="1"/>
    <col min="86" max="86" width="5.42578125" style="39" customWidth="1"/>
    <col min="87" max="87" width="6.42578125" style="40" customWidth="1"/>
    <col min="88" max="88" width="4.7109375" style="39" customWidth="1"/>
    <col min="89" max="90" width="7.42578125" style="41" customWidth="1"/>
    <col min="91" max="91" width="7.42578125" style="46" customWidth="1"/>
    <col min="92" max="92" width="6.85546875" style="46" customWidth="1"/>
    <col min="93" max="93" width="4.42578125" style="114" bestFit="1" customWidth="1"/>
    <col min="94" max="94" width="6.85546875" style="46" customWidth="1"/>
    <col min="95" max="95" width="4.42578125" style="114" bestFit="1" customWidth="1"/>
    <col min="96" max="96" width="6.85546875" style="47" customWidth="1"/>
    <col min="97" max="97" width="4.42578125" style="48" bestFit="1" customWidth="1"/>
    <col min="98" max="98" width="6.5703125" style="41" customWidth="1"/>
    <col min="99" max="99" width="4.42578125" style="41" bestFit="1" customWidth="1"/>
    <col min="100" max="100" width="7.42578125" style="41" customWidth="1"/>
    <col min="101" max="101" width="4.140625" style="42" customWidth="1"/>
    <col min="102" max="102" width="5.7109375" style="42" bestFit="1" customWidth="1"/>
    <col min="103" max="103" width="10.140625" style="43" bestFit="1" customWidth="1"/>
    <col min="104" max="104" width="10.140625" style="44" bestFit="1" customWidth="1"/>
    <col min="105" max="105" width="5.42578125" style="45" customWidth="1"/>
    <col min="106" max="16384" width="9.85546875" style="1"/>
  </cols>
  <sheetData>
    <row r="1" spans="1:106" s="62" customFormat="1" ht="18.75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49"/>
      <c r="CV1" s="49"/>
      <c r="CW1" s="50"/>
      <c r="CX1" s="50"/>
      <c r="CY1" s="51"/>
      <c r="CZ1" s="52"/>
      <c r="DA1" s="53"/>
    </row>
    <row r="2" spans="1:106" s="62" customFormat="1" ht="18.75" x14ac:dyDescent="0.3">
      <c r="A2" s="120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49"/>
      <c r="CV2" s="49"/>
      <c r="CW2" s="50"/>
      <c r="CX2" s="50"/>
      <c r="CY2" s="51"/>
      <c r="CZ2" s="52"/>
      <c r="DA2" s="53"/>
    </row>
    <row r="3" spans="1:106" s="62" customFormat="1" ht="18.75" x14ac:dyDescent="0.3">
      <c r="A3" s="120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2">
      <c r="A4" s="64"/>
      <c r="B4" s="65"/>
      <c r="C4" s="69"/>
      <c r="D4" s="65"/>
      <c r="E4" s="69"/>
      <c r="F4" s="65"/>
      <c r="G4" s="63"/>
      <c r="H4" s="121" t="s">
        <v>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  <c r="AK4" s="124" t="s">
        <v>2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3"/>
      <c r="CC4" s="3"/>
      <c r="CD4" s="126" t="s">
        <v>3</v>
      </c>
      <c r="CE4" s="126"/>
      <c r="CF4" s="127"/>
      <c r="CG4" s="128" t="s">
        <v>1</v>
      </c>
      <c r="CH4" s="129"/>
      <c r="CI4" s="130" t="s">
        <v>4</v>
      </c>
      <c r="CJ4" s="131"/>
      <c r="CK4" s="132" t="s">
        <v>5</v>
      </c>
      <c r="CL4" s="133"/>
      <c r="CM4" s="134"/>
      <c r="CN4" s="135"/>
      <c r="CO4" s="136"/>
      <c r="CP4" s="135"/>
      <c r="CQ4" s="136"/>
      <c r="CR4" s="128" t="s">
        <v>1</v>
      </c>
      <c r="CS4" s="137"/>
      <c r="CT4" s="138" t="s">
        <v>4</v>
      </c>
      <c r="CU4" s="131"/>
      <c r="CV4" s="132" t="s">
        <v>5</v>
      </c>
      <c r="CW4" s="133"/>
      <c r="CX4" s="134"/>
      <c r="CY4" s="139" t="s">
        <v>6</v>
      </c>
      <c r="CZ4" s="140"/>
      <c r="DA4" s="141"/>
      <c r="DB4" s="89"/>
    </row>
    <row r="5" spans="1:106" s="62" customFormat="1" ht="16.5" customHeight="1" x14ac:dyDescent="0.2">
      <c r="A5" s="142">
        <v>7</v>
      </c>
      <c r="B5" s="144" t="s">
        <v>41</v>
      </c>
      <c r="C5" s="135" t="s">
        <v>40</v>
      </c>
      <c r="D5" s="136"/>
      <c r="E5" s="135" t="s">
        <v>39</v>
      </c>
      <c r="F5" s="136"/>
      <c r="G5" s="123" t="s">
        <v>8</v>
      </c>
      <c r="H5" s="124"/>
      <c r="I5" s="124"/>
      <c r="J5" s="124"/>
      <c r="K5" s="124"/>
      <c r="L5" s="124"/>
      <c r="M5" s="124"/>
      <c r="N5" s="124"/>
      <c r="O5" s="124" t="s">
        <v>9</v>
      </c>
      <c r="P5" s="124"/>
      <c r="Q5" s="124"/>
      <c r="R5" s="124"/>
      <c r="S5" s="124"/>
      <c r="T5" s="124"/>
      <c r="U5" s="124"/>
      <c r="V5" s="124"/>
      <c r="W5" s="124" t="s">
        <v>10</v>
      </c>
      <c r="X5" s="124"/>
      <c r="Y5" s="124"/>
      <c r="Z5" s="124"/>
      <c r="AA5" s="124"/>
      <c r="AB5" s="124"/>
      <c r="AC5" s="124"/>
      <c r="AD5" s="121"/>
      <c r="AE5" s="147" t="s">
        <v>11</v>
      </c>
      <c r="AF5" s="148" t="s">
        <v>12</v>
      </c>
      <c r="AG5" s="149" t="s">
        <v>13</v>
      </c>
      <c r="AH5" s="150"/>
      <c r="AI5" s="151"/>
      <c r="AJ5" s="151"/>
      <c r="AK5" s="152" t="s">
        <v>11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 t="s">
        <v>12</v>
      </c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 t="s">
        <v>13</v>
      </c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17" t="s">
        <v>11</v>
      </c>
      <c r="BV5" s="117"/>
      <c r="BW5" s="117" t="s">
        <v>12</v>
      </c>
      <c r="BX5" s="117"/>
      <c r="BY5" s="117" t="s">
        <v>13</v>
      </c>
      <c r="BZ5" s="118"/>
      <c r="CA5" s="119" t="s">
        <v>14</v>
      </c>
      <c r="CB5" s="146" t="s">
        <v>15</v>
      </c>
      <c r="CC5" s="146"/>
      <c r="CD5" s="126"/>
      <c r="CE5" s="126"/>
      <c r="CF5" s="127"/>
      <c r="CG5" s="128"/>
      <c r="CH5" s="129"/>
      <c r="CI5" s="130"/>
      <c r="CJ5" s="131"/>
      <c r="CK5" s="132"/>
      <c r="CL5" s="133"/>
      <c r="CM5" s="134"/>
      <c r="CN5" s="135" t="s">
        <v>40</v>
      </c>
      <c r="CO5" s="136"/>
      <c r="CP5" s="135" t="s">
        <v>39</v>
      </c>
      <c r="CQ5" s="136"/>
      <c r="CR5" s="128"/>
      <c r="CS5" s="137"/>
      <c r="CT5" s="138"/>
      <c r="CU5" s="131"/>
      <c r="CV5" s="132"/>
      <c r="CW5" s="133"/>
      <c r="CX5" s="134"/>
      <c r="CY5" s="139"/>
      <c r="CZ5" s="140"/>
      <c r="DA5" s="141"/>
      <c r="DB5" s="89"/>
    </row>
    <row r="6" spans="1:106" s="62" customFormat="1" ht="123" customHeight="1" x14ac:dyDescent="0.2">
      <c r="A6" s="143"/>
      <c r="B6" s="145"/>
      <c r="C6" s="70" t="s">
        <v>16</v>
      </c>
      <c r="D6" s="71" t="s">
        <v>17</v>
      </c>
      <c r="E6" s="70" t="s">
        <v>16</v>
      </c>
      <c r="F6" s="71" t="s">
        <v>17</v>
      </c>
      <c r="G6" s="4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73" t="s">
        <v>18</v>
      </c>
      <c r="N6" s="6" t="s">
        <v>19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73" t="s">
        <v>18</v>
      </c>
      <c r="V6" s="6" t="s">
        <v>19</v>
      </c>
      <c r="W6" s="5">
        <v>1</v>
      </c>
      <c r="X6" s="5">
        <v>6</v>
      </c>
      <c r="Y6" s="5">
        <v>3</v>
      </c>
      <c r="Z6" s="5">
        <v>4</v>
      </c>
      <c r="AA6" s="5">
        <v>5</v>
      </c>
      <c r="AB6" s="5">
        <v>6</v>
      </c>
      <c r="AC6" s="73" t="s">
        <v>18</v>
      </c>
      <c r="AD6" s="98" t="s">
        <v>19</v>
      </c>
      <c r="AE6" s="147"/>
      <c r="AF6" s="148"/>
      <c r="AG6" s="149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19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97" t="s">
        <v>17</v>
      </c>
      <c r="CP6" s="112" t="s">
        <v>16</v>
      </c>
      <c r="CQ6" s="97" t="s">
        <v>17</v>
      </c>
      <c r="CR6" s="96" t="s">
        <v>16</v>
      </c>
      <c r="CS6" s="97" t="s">
        <v>17</v>
      </c>
      <c r="CT6" s="96" t="s">
        <v>16</v>
      </c>
      <c r="CU6" s="9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ht="33.75" x14ac:dyDescent="0.3">
      <c r="A7" s="115" t="s">
        <v>84</v>
      </c>
      <c r="B7" s="68" t="s">
        <v>100</v>
      </c>
      <c r="C7" s="69">
        <v>126</v>
      </c>
      <c r="D7" s="72">
        <f t="shared" ref="D7:D14" si="0">IF(ISNUMBER(C7),RANK(C7,C:C),"")</f>
        <v>2</v>
      </c>
      <c r="E7" s="69">
        <v>129</v>
      </c>
      <c r="F7" s="72">
        <f t="shared" ref="F7:F14" si="1">IF(ISNUMBER(E7),RANK(E7,E:E),"")</f>
        <v>2</v>
      </c>
      <c r="G7" s="13">
        <v>5</v>
      </c>
      <c r="H7" s="14">
        <v>11</v>
      </c>
      <c r="I7" s="14">
        <v>0</v>
      </c>
      <c r="J7" s="14">
        <v>0</v>
      </c>
      <c r="K7" s="14">
        <v>0</v>
      </c>
      <c r="L7" s="14">
        <v>0</v>
      </c>
      <c r="M7" s="74">
        <v>0</v>
      </c>
      <c r="N7" s="14"/>
      <c r="O7" s="14">
        <v>5</v>
      </c>
      <c r="P7" s="14">
        <v>11</v>
      </c>
      <c r="Q7" s="14">
        <v>0</v>
      </c>
      <c r="R7" s="14">
        <v>0</v>
      </c>
      <c r="S7" s="14">
        <v>0</v>
      </c>
      <c r="T7" s="14">
        <v>0</v>
      </c>
      <c r="U7" s="74">
        <v>0</v>
      </c>
      <c r="V7" s="14"/>
      <c r="W7" s="14">
        <v>7</v>
      </c>
      <c r="X7" s="14">
        <v>9</v>
      </c>
      <c r="Y7" s="14">
        <v>0</v>
      </c>
      <c r="Z7" s="14">
        <v>0</v>
      </c>
      <c r="AA7" s="14">
        <v>0</v>
      </c>
      <c r="AB7" s="14">
        <v>0</v>
      </c>
      <c r="AC7" s="74">
        <v>0</v>
      </c>
      <c r="AD7" s="15">
        <v>0</v>
      </c>
      <c r="AE7" s="101">
        <f t="shared" ref="AE7:AE14" si="2">IF(ISNONTEXT(A7),"",(MIN(80,(IF(H7&gt;7,10,H7*0.89)+(IF(I7&gt;14,20,I7*1.33))+(IF(J7&gt;14,30,J7*2))+(K7*3))+(L7*4.5))))</f>
        <v>10</v>
      </c>
      <c r="AF7" s="16">
        <f t="shared" ref="AF7:AF14" si="3">IF(ISNONTEXT(A7),"",(MIN(80,(IF(P7&gt;7,10,P7*0.89)+(IF(Q7&gt;14,20,Q7*1.33))+(IF(R7&gt;14,30,R7*2))+(S7*3)+(T7*4.5)))))</f>
        <v>10</v>
      </c>
      <c r="AG7" s="102">
        <f t="shared" ref="AG7:AG14" si="4">IF(ISNONTEXT(A7),"",(MIN(80,(IF(X7&gt;7,10,X7*0.89)+(IF(Y7&gt;14,20,Y7*1.33))+(IF(Z7&gt;14,30,Z7*2))+(AA7*3)+(AB7*4.5)))))</f>
        <v>10</v>
      </c>
      <c r="AH7" s="100">
        <f t="shared" ref="AH7:AH14" si="5">IF(ISNONTEXT(A7),"",(SUM(AE7,AF7,AG7)/3))</f>
        <v>10</v>
      </c>
      <c r="AI7" s="60">
        <f t="shared" ref="AI7:AI14" si="6">(M7+U7+AC7)/3*12.5</f>
        <v>0</v>
      </c>
      <c r="AJ7" s="60">
        <f t="shared" ref="AJ7:AJ14" si="7">(N7+V7+AD7)/3*25</f>
        <v>0</v>
      </c>
      <c r="AK7" s="17">
        <v>7</v>
      </c>
      <c r="AL7" s="17">
        <v>5</v>
      </c>
      <c r="AM7" s="17">
        <v>6</v>
      </c>
      <c r="AN7" s="17">
        <v>7</v>
      </c>
      <c r="AO7" s="17">
        <v>6</v>
      </c>
      <c r="AP7" s="17">
        <v>5</v>
      </c>
      <c r="AQ7" s="17">
        <v>0</v>
      </c>
      <c r="AR7" s="17">
        <v>7</v>
      </c>
      <c r="AS7" s="17">
        <v>5</v>
      </c>
      <c r="AT7" s="17">
        <v>6</v>
      </c>
      <c r="AU7" s="76">
        <v>1</v>
      </c>
      <c r="AV7" s="18"/>
      <c r="AW7" s="17">
        <v>6</v>
      </c>
      <c r="AX7" s="17">
        <v>2</v>
      </c>
      <c r="AY7" s="17">
        <v>5</v>
      </c>
      <c r="AZ7" s="17">
        <v>7</v>
      </c>
      <c r="BA7" s="17">
        <v>15</v>
      </c>
      <c r="BB7" s="17">
        <v>2</v>
      </c>
      <c r="BC7" s="17">
        <v>0</v>
      </c>
      <c r="BD7" s="17">
        <v>4</v>
      </c>
      <c r="BE7" s="17">
        <v>3</v>
      </c>
      <c r="BF7" s="17">
        <v>2</v>
      </c>
      <c r="BG7" s="76">
        <v>0</v>
      </c>
      <c r="BH7" s="18"/>
      <c r="BI7" s="17">
        <v>5</v>
      </c>
      <c r="BJ7" s="17">
        <v>3</v>
      </c>
      <c r="BK7" s="17">
        <v>4</v>
      </c>
      <c r="BL7" s="17">
        <v>5</v>
      </c>
      <c r="BM7" s="17">
        <v>8</v>
      </c>
      <c r="BN7" s="17">
        <v>1</v>
      </c>
      <c r="BO7" s="17">
        <v>0</v>
      </c>
      <c r="BP7" s="17">
        <v>4</v>
      </c>
      <c r="BQ7" s="17">
        <v>2</v>
      </c>
      <c r="BR7" s="17">
        <v>4</v>
      </c>
      <c r="BS7" s="78">
        <v>1</v>
      </c>
      <c r="BT7" s="27">
        <v>0</v>
      </c>
      <c r="BU7" s="19">
        <f t="shared" ref="BU7:BU14" si="8">((AK7+AL7)*1.5)+AM7+(AN7*2)+AO7+((AP7+AQ7+AR7+AS7+AT7)*0.6)</f>
        <v>57.8</v>
      </c>
      <c r="BV7" s="20">
        <f t="shared" ref="BV7:BV14" si="9">(BU7*2.5)-(((AU7*12.5)+(AV7*25))/2)</f>
        <v>138.25</v>
      </c>
      <c r="BW7" s="19">
        <f t="shared" ref="BW7:BW14" si="10">((AW7+AX7)*1.5)+AY7+(AZ7*2)+BA7+((BB7+BC7+BD7+BE7+BF7)*0.6)</f>
        <v>52.6</v>
      </c>
      <c r="BX7" s="20">
        <f t="shared" ref="BX7:BX14" si="11">(BW7*2.5)-(((BG7*12.5)+(BH7*25))/2)</f>
        <v>131.5</v>
      </c>
      <c r="BY7" s="19">
        <f t="shared" ref="BY7:BY14" si="12">((BI7+BJ7)*1.5)+BK7+(BL7*2)+BM7+((BN7+BO7+BP7+BQ7+BR7)*0.6)</f>
        <v>40.6</v>
      </c>
      <c r="BZ7" s="105">
        <f t="shared" ref="BZ7:BZ14" si="13">(BY7*2.5)-(((BS7*12.5)+(BT7*25))/2)</f>
        <v>95.25</v>
      </c>
      <c r="CA7" s="103">
        <f t="shared" ref="CA7:CA14" si="14">IF(ISNONTEXT(A7),"",((SUM(BU7,BW7,BY7)/3)))</f>
        <v>50.333333333333336</v>
      </c>
      <c r="CB7" s="21">
        <f t="shared" ref="CB7:CB14" si="15">(AU7+BG7+BS7)/3*12.5</f>
        <v>8.3333333333333321</v>
      </c>
      <c r="CC7" s="21">
        <f t="shared" ref="CC7:CC14" si="16">(AV7+BH7+BT7)/3*25</f>
        <v>0</v>
      </c>
      <c r="CD7" s="61">
        <f t="shared" ref="CD7:CD14" si="17">IF(ISNONTEXT(A7),"",((M7+U7+AC7+AU7+BG7+BS7)/6)*12.5)</f>
        <v>4.1666666666666661</v>
      </c>
      <c r="CE7" s="61" t="str">
        <f>IF(ISNONTEXT(#REF!),"",((N7+V7+AD7+AV7+BH7+BT7)/6)*25)</f>
        <v/>
      </c>
      <c r="CF7" s="80">
        <f t="shared" ref="CF7:CF14" si="18">IF(ISNONTEXT(A7),"",CD7)</f>
        <v>4.1666666666666661</v>
      </c>
      <c r="CG7" s="85">
        <f t="shared" ref="CG7:CG14" si="19">IF(ISNUMBER(BQ7),MAX(0,((AH7*2.5)-(CF7/2))),"")</f>
        <v>22.916666666666668</v>
      </c>
      <c r="CH7" s="22">
        <f t="shared" ref="CH7:CH14" si="20">IF(ISNUMBER(BR7),RANK(CG7,CG:CG),"")</f>
        <v>1</v>
      </c>
      <c r="CI7" s="23">
        <f t="shared" ref="CI7:CI14" si="21">IF(ISNUMBER(BR7),MAX(((CA7*2.5)-(CF7/2)),((CA7*2.5)-(CF7/2))),"")</f>
        <v>123.75000000000001</v>
      </c>
      <c r="CJ7" s="86">
        <f t="shared" ref="CJ7:CJ14" si="22">IF(ISNUMBER(BR7),RANK(CI7,CI:CI),"")</f>
        <v>2</v>
      </c>
      <c r="CK7" s="82">
        <f t="shared" ref="CK7:CL14" si="23">IF(ISNUMBER(AT7),CG7+CI7,"")</f>
        <v>146.66666666666669</v>
      </c>
      <c r="CL7" s="24">
        <f t="shared" si="23"/>
        <v>3</v>
      </c>
      <c r="CM7" s="95">
        <f t="shared" ref="CM7:CM14" si="24">IF(ISNUMBER(AU7),RANK(CL7,CL:CL,1),"")</f>
        <v>1</v>
      </c>
      <c r="CN7" s="113">
        <f t="shared" ref="CN7:CN14" si="25">C7</f>
        <v>126</v>
      </c>
      <c r="CO7" s="86">
        <f t="shared" ref="CO7:CO14" si="26">IF(ISNUMBER(CN7),RANK(CN7,CN:CN),"")</f>
        <v>2</v>
      </c>
      <c r="CP7" s="113">
        <f t="shared" ref="CP7:CP14" si="27">E7</f>
        <v>129</v>
      </c>
      <c r="CQ7" s="86">
        <f t="shared" ref="CQ7:CQ14" si="28">IF(ISNUMBER(CP7),RANK(CP7,CP:CP),"")</f>
        <v>2</v>
      </c>
      <c r="CR7" s="85">
        <f t="shared" ref="CR7:CR14" si="29">IF(AND(ISNUMBER(E7),ISNUMBER(CH7)),CG7,"")</f>
        <v>22.916666666666668</v>
      </c>
      <c r="CS7" s="86">
        <f t="shared" ref="CS7:CS14" si="30">IF(ISNUMBER(CR7),RANK(CR7,CR:CR),"")</f>
        <v>1</v>
      </c>
      <c r="CT7" s="85">
        <f t="shared" ref="CT7:CT14" si="31">IF(AND(ISNUMBER(E7),ISNUMBER(CH7)),CI7,"")</f>
        <v>123.75000000000001</v>
      </c>
      <c r="CU7" s="86">
        <f t="shared" ref="CU7:CU14" si="32">IF(ISNUMBER(CT7),RANK(CT7,CT:CT),"")</f>
        <v>2</v>
      </c>
      <c r="CV7" s="82">
        <f t="shared" ref="CV7:CV14" si="33">IF(ISNUMBER(CR7),CR7+CT7,"")</f>
        <v>146.66666666666669</v>
      </c>
      <c r="CW7" s="25">
        <f t="shared" ref="CW7:CW14" si="34">IF(ISNUMBER(CR7),CS7+CU7,"")</f>
        <v>3</v>
      </c>
      <c r="CX7" s="88">
        <f t="shared" ref="CX7:CX14" si="35">IF(ISNUMBER(CW7),RANK(CW7,CW:CW,1),"")</f>
        <v>1</v>
      </c>
      <c r="CY7" s="92">
        <f t="shared" ref="CY7:CY14" si="36">IF(AND(ISNUMBER(E7),ISNUMBER(CX7)),CV7+CP7+CO7,"")</f>
        <v>277.66666666666669</v>
      </c>
      <c r="CZ7" s="26">
        <f t="shared" ref="CZ7:CZ14" si="37">IF(AND(ISNUMBER(E7),ISNUMBER(CY7)),CO7+CQ7+CS7+CU7,"")</f>
        <v>7</v>
      </c>
      <c r="DA7" s="93">
        <f t="shared" ref="DA7:DA14" si="38">IF(ISNUMBER(CZ7),RANK(CZ7,CZ:CZ,1),"")</f>
        <v>1</v>
      </c>
      <c r="DB7" s="89"/>
    </row>
    <row r="8" spans="1:106" s="62" customFormat="1" ht="18.75" x14ac:dyDescent="0.3">
      <c r="A8" s="115" t="s">
        <v>81</v>
      </c>
      <c r="B8" s="67"/>
      <c r="C8" s="69">
        <v>130</v>
      </c>
      <c r="D8" s="72">
        <f t="shared" si="0"/>
        <v>1</v>
      </c>
      <c r="E8" s="69">
        <v>145</v>
      </c>
      <c r="F8" s="72">
        <f t="shared" si="1"/>
        <v>1</v>
      </c>
      <c r="G8" s="13">
        <v>7</v>
      </c>
      <c r="H8" s="14">
        <v>11</v>
      </c>
      <c r="I8" s="14">
        <v>0</v>
      </c>
      <c r="J8" s="14">
        <v>0</v>
      </c>
      <c r="K8" s="14">
        <v>0</v>
      </c>
      <c r="L8" s="14">
        <v>0</v>
      </c>
      <c r="M8" s="74">
        <v>2</v>
      </c>
      <c r="N8" s="14"/>
      <c r="O8" s="14">
        <v>7</v>
      </c>
      <c r="P8" s="14">
        <v>11</v>
      </c>
      <c r="Q8" s="14">
        <v>1</v>
      </c>
      <c r="R8" s="14">
        <v>0</v>
      </c>
      <c r="S8" s="14">
        <v>0</v>
      </c>
      <c r="T8" s="14">
        <v>0</v>
      </c>
      <c r="U8" s="74">
        <v>2</v>
      </c>
      <c r="V8" s="14"/>
      <c r="W8" s="14">
        <v>6</v>
      </c>
      <c r="X8" s="14">
        <v>10</v>
      </c>
      <c r="Y8" s="14">
        <v>1</v>
      </c>
      <c r="Z8" s="14">
        <v>0</v>
      </c>
      <c r="AA8" s="14">
        <v>0</v>
      </c>
      <c r="AB8" s="14">
        <v>0</v>
      </c>
      <c r="AC8" s="74">
        <v>2</v>
      </c>
      <c r="AD8" s="15">
        <v>0</v>
      </c>
      <c r="AE8" s="101">
        <f t="shared" si="2"/>
        <v>10</v>
      </c>
      <c r="AF8" s="16">
        <f t="shared" si="3"/>
        <v>11.33</v>
      </c>
      <c r="AG8" s="102">
        <f t="shared" si="4"/>
        <v>11.33</v>
      </c>
      <c r="AH8" s="100">
        <f t="shared" si="5"/>
        <v>10.886666666666665</v>
      </c>
      <c r="AI8" s="60">
        <f t="shared" si="6"/>
        <v>25</v>
      </c>
      <c r="AJ8" s="60">
        <f t="shared" si="7"/>
        <v>0</v>
      </c>
      <c r="AK8" s="17">
        <v>8</v>
      </c>
      <c r="AL8" s="17">
        <v>6</v>
      </c>
      <c r="AM8" s="17">
        <v>3</v>
      </c>
      <c r="AN8" s="17">
        <v>4</v>
      </c>
      <c r="AO8" s="17">
        <v>12</v>
      </c>
      <c r="AP8" s="17">
        <v>4</v>
      </c>
      <c r="AQ8" s="17">
        <v>5</v>
      </c>
      <c r="AR8" s="17">
        <v>1</v>
      </c>
      <c r="AS8" s="17">
        <v>5</v>
      </c>
      <c r="AT8" s="17">
        <v>4</v>
      </c>
      <c r="AU8" s="76">
        <v>1</v>
      </c>
      <c r="AV8" s="18"/>
      <c r="AW8" s="17">
        <v>6</v>
      </c>
      <c r="AX8" s="17">
        <v>4</v>
      </c>
      <c r="AY8" s="17">
        <v>4</v>
      </c>
      <c r="AZ8" s="17">
        <v>5</v>
      </c>
      <c r="BA8" s="17">
        <v>7</v>
      </c>
      <c r="BB8" s="17">
        <v>2</v>
      </c>
      <c r="BC8" s="17">
        <v>2</v>
      </c>
      <c r="BD8" s="17">
        <v>7</v>
      </c>
      <c r="BE8" s="17">
        <v>2</v>
      </c>
      <c r="BF8" s="17">
        <v>4</v>
      </c>
      <c r="BG8" s="76">
        <v>2</v>
      </c>
      <c r="BH8" s="18"/>
      <c r="BI8" s="17">
        <v>5</v>
      </c>
      <c r="BJ8" s="17">
        <v>0</v>
      </c>
      <c r="BK8" s="17">
        <v>5</v>
      </c>
      <c r="BL8" s="17">
        <v>6</v>
      </c>
      <c r="BM8" s="17">
        <v>10</v>
      </c>
      <c r="BN8" s="17">
        <v>1</v>
      </c>
      <c r="BO8" s="17">
        <v>3</v>
      </c>
      <c r="BP8" s="17">
        <v>6</v>
      </c>
      <c r="BQ8" s="17">
        <v>2</v>
      </c>
      <c r="BR8" s="17">
        <v>2</v>
      </c>
      <c r="BS8" s="78">
        <v>2</v>
      </c>
      <c r="BT8" s="27">
        <v>1</v>
      </c>
      <c r="BU8" s="19">
        <f t="shared" si="8"/>
        <v>55.4</v>
      </c>
      <c r="BV8" s="20">
        <f t="shared" si="9"/>
        <v>132.25</v>
      </c>
      <c r="BW8" s="19">
        <f t="shared" si="10"/>
        <v>46.2</v>
      </c>
      <c r="BX8" s="20">
        <f t="shared" si="11"/>
        <v>103</v>
      </c>
      <c r="BY8" s="19">
        <f t="shared" si="12"/>
        <v>42.9</v>
      </c>
      <c r="BZ8" s="105">
        <f t="shared" si="13"/>
        <v>82.25</v>
      </c>
      <c r="CA8" s="103">
        <f t="shared" si="14"/>
        <v>48.166666666666664</v>
      </c>
      <c r="CB8" s="21">
        <f t="shared" si="15"/>
        <v>20.833333333333336</v>
      </c>
      <c r="CC8" s="21">
        <f t="shared" si="16"/>
        <v>8.3333333333333321</v>
      </c>
      <c r="CD8" s="61">
        <f t="shared" si="17"/>
        <v>22.916666666666664</v>
      </c>
      <c r="CE8" s="61" t="str">
        <f>IF(ISNONTEXT(#REF!),"",((N8+V8+AD8+AV8+BH8+BT8)/6)*25)</f>
        <v/>
      </c>
      <c r="CF8" s="80">
        <f t="shared" si="18"/>
        <v>22.916666666666664</v>
      </c>
      <c r="CG8" s="85">
        <f t="shared" si="19"/>
        <v>15.758333333333329</v>
      </c>
      <c r="CH8" s="22">
        <f t="shared" si="20"/>
        <v>5</v>
      </c>
      <c r="CI8" s="23">
        <f t="shared" si="21"/>
        <v>108.95833333333333</v>
      </c>
      <c r="CJ8" s="86">
        <f t="shared" si="22"/>
        <v>5</v>
      </c>
      <c r="CK8" s="82">
        <f t="shared" si="23"/>
        <v>124.71666666666665</v>
      </c>
      <c r="CL8" s="24">
        <f t="shared" si="23"/>
        <v>10</v>
      </c>
      <c r="CM8" s="95">
        <f t="shared" si="24"/>
        <v>5</v>
      </c>
      <c r="CN8" s="113">
        <f t="shared" si="25"/>
        <v>130</v>
      </c>
      <c r="CO8" s="86">
        <f t="shared" si="26"/>
        <v>1</v>
      </c>
      <c r="CP8" s="113">
        <f t="shared" si="27"/>
        <v>145</v>
      </c>
      <c r="CQ8" s="86">
        <f t="shared" si="28"/>
        <v>1</v>
      </c>
      <c r="CR8" s="85">
        <f t="shared" si="29"/>
        <v>15.758333333333329</v>
      </c>
      <c r="CS8" s="86">
        <f t="shared" si="30"/>
        <v>5</v>
      </c>
      <c r="CT8" s="85">
        <f t="shared" si="31"/>
        <v>108.95833333333333</v>
      </c>
      <c r="CU8" s="86">
        <f t="shared" si="32"/>
        <v>5</v>
      </c>
      <c r="CV8" s="82">
        <f t="shared" si="33"/>
        <v>124.71666666666665</v>
      </c>
      <c r="CW8" s="25">
        <f t="shared" si="34"/>
        <v>10</v>
      </c>
      <c r="CX8" s="88">
        <f t="shared" si="35"/>
        <v>5</v>
      </c>
      <c r="CY8" s="92">
        <f t="shared" si="36"/>
        <v>270.71666666666664</v>
      </c>
      <c r="CZ8" s="26">
        <f t="shared" si="37"/>
        <v>12</v>
      </c>
      <c r="DA8" s="93">
        <f t="shared" si="38"/>
        <v>2</v>
      </c>
      <c r="DB8" s="89"/>
    </row>
    <row r="9" spans="1:106" s="62" customFormat="1" ht="18.75" x14ac:dyDescent="0.3">
      <c r="A9" s="115" t="s">
        <v>82</v>
      </c>
      <c r="B9" s="68"/>
      <c r="C9" s="69">
        <v>112</v>
      </c>
      <c r="D9" s="72">
        <f t="shared" si="0"/>
        <v>4</v>
      </c>
      <c r="E9" s="69">
        <v>118</v>
      </c>
      <c r="F9" s="72">
        <f t="shared" si="1"/>
        <v>3</v>
      </c>
      <c r="G9" s="13">
        <v>9</v>
      </c>
      <c r="H9" s="14">
        <v>17</v>
      </c>
      <c r="I9" s="14">
        <v>1</v>
      </c>
      <c r="J9" s="14">
        <v>0</v>
      </c>
      <c r="K9" s="14">
        <v>0</v>
      </c>
      <c r="L9" s="14">
        <v>0</v>
      </c>
      <c r="M9" s="74">
        <v>1</v>
      </c>
      <c r="N9" s="14"/>
      <c r="O9" s="14">
        <v>7</v>
      </c>
      <c r="P9" s="14">
        <v>17</v>
      </c>
      <c r="Q9" s="14">
        <v>0</v>
      </c>
      <c r="R9" s="14">
        <v>0</v>
      </c>
      <c r="S9" s="14">
        <v>0</v>
      </c>
      <c r="T9" s="14">
        <v>0</v>
      </c>
      <c r="U9" s="74">
        <v>1</v>
      </c>
      <c r="V9" s="14"/>
      <c r="W9" s="14">
        <v>9</v>
      </c>
      <c r="X9" s="14">
        <v>15</v>
      </c>
      <c r="Y9" s="14">
        <v>0</v>
      </c>
      <c r="Z9" s="14">
        <v>0</v>
      </c>
      <c r="AA9" s="14">
        <v>0</v>
      </c>
      <c r="AB9" s="14">
        <v>0</v>
      </c>
      <c r="AC9" s="74">
        <v>1</v>
      </c>
      <c r="AD9" s="15">
        <v>0</v>
      </c>
      <c r="AE9" s="101">
        <f t="shared" si="2"/>
        <v>11.33</v>
      </c>
      <c r="AF9" s="16">
        <f t="shared" si="3"/>
        <v>10</v>
      </c>
      <c r="AG9" s="102">
        <f t="shared" si="4"/>
        <v>10</v>
      </c>
      <c r="AH9" s="100">
        <f t="shared" si="5"/>
        <v>10.443333333333333</v>
      </c>
      <c r="AI9" s="60">
        <f t="shared" si="6"/>
        <v>12.5</v>
      </c>
      <c r="AJ9" s="60">
        <f t="shared" si="7"/>
        <v>0</v>
      </c>
      <c r="AK9" s="17">
        <v>5</v>
      </c>
      <c r="AL9" s="17">
        <v>3</v>
      </c>
      <c r="AM9" s="17">
        <v>5</v>
      </c>
      <c r="AN9" s="17">
        <v>4</v>
      </c>
      <c r="AO9" s="17">
        <v>8</v>
      </c>
      <c r="AP9" s="17">
        <v>3</v>
      </c>
      <c r="AQ9" s="17">
        <v>2</v>
      </c>
      <c r="AR9" s="17">
        <v>2</v>
      </c>
      <c r="AS9" s="17">
        <v>1</v>
      </c>
      <c r="AT9" s="17">
        <v>4</v>
      </c>
      <c r="AU9" s="76">
        <v>3</v>
      </c>
      <c r="AV9" s="18"/>
      <c r="AW9" s="17">
        <v>8</v>
      </c>
      <c r="AX9" s="17">
        <v>8</v>
      </c>
      <c r="AY9" s="17">
        <v>6</v>
      </c>
      <c r="AZ9" s="17">
        <v>5</v>
      </c>
      <c r="BA9" s="17">
        <v>6</v>
      </c>
      <c r="BB9" s="17">
        <v>6</v>
      </c>
      <c r="BC9" s="17">
        <v>2</v>
      </c>
      <c r="BD9" s="17">
        <v>6</v>
      </c>
      <c r="BE9" s="17">
        <v>4</v>
      </c>
      <c r="BF9" s="17">
        <v>6</v>
      </c>
      <c r="BG9" s="76">
        <v>2</v>
      </c>
      <c r="BH9" s="18"/>
      <c r="BI9" s="17">
        <v>5</v>
      </c>
      <c r="BJ9" s="17">
        <v>0</v>
      </c>
      <c r="BK9" s="17">
        <v>4</v>
      </c>
      <c r="BL9" s="17">
        <v>6</v>
      </c>
      <c r="BM9" s="17">
        <v>12</v>
      </c>
      <c r="BN9" s="17">
        <v>2</v>
      </c>
      <c r="BO9" s="17">
        <v>2</v>
      </c>
      <c r="BP9" s="17">
        <v>4</v>
      </c>
      <c r="BQ9" s="17">
        <v>1</v>
      </c>
      <c r="BR9" s="17">
        <v>2</v>
      </c>
      <c r="BS9" s="78">
        <v>1</v>
      </c>
      <c r="BT9" s="27">
        <v>0</v>
      </c>
      <c r="BU9" s="19">
        <f t="shared" si="8"/>
        <v>40.200000000000003</v>
      </c>
      <c r="BV9" s="20">
        <f t="shared" si="9"/>
        <v>81.75</v>
      </c>
      <c r="BW9" s="19">
        <f t="shared" si="10"/>
        <v>60.4</v>
      </c>
      <c r="BX9" s="20">
        <f t="shared" si="11"/>
        <v>138.5</v>
      </c>
      <c r="BY9" s="19">
        <f t="shared" si="12"/>
        <v>42.1</v>
      </c>
      <c r="BZ9" s="105">
        <f t="shared" si="13"/>
        <v>99</v>
      </c>
      <c r="CA9" s="103">
        <f t="shared" si="14"/>
        <v>47.566666666666663</v>
      </c>
      <c r="CB9" s="21">
        <f t="shared" si="15"/>
        <v>25</v>
      </c>
      <c r="CC9" s="21">
        <f t="shared" si="16"/>
        <v>0</v>
      </c>
      <c r="CD9" s="61">
        <f t="shared" si="17"/>
        <v>18.75</v>
      </c>
      <c r="CE9" s="61" t="str">
        <f>IF(ISNONTEXT(#REF!),"",((N9+V9+AD9+AV9+BH9+BT9)/6)*25)</f>
        <v/>
      </c>
      <c r="CF9" s="80">
        <f t="shared" si="18"/>
        <v>18.75</v>
      </c>
      <c r="CG9" s="85">
        <f t="shared" si="19"/>
        <v>16.733333333333334</v>
      </c>
      <c r="CH9" s="22">
        <f t="shared" si="20"/>
        <v>4</v>
      </c>
      <c r="CI9" s="23">
        <f t="shared" si="21"/>
        <v>109.54166666666666</v>
      </c>
      <c r="CJ9" s="86">
        <f t="shared" si="22"/>
        <v>3</v>
      </c>
      <c r="CK9" s="82">
        <f t="shared" si="23"/>
        <v>126.27499999999999</v>
      </c>
      <c r="CL9" s="24">
        <f t="shared" si="23"/>
        <v>7</v>
      </c>
      <c r="CM9" s="95">
        <f t="shared" si="24"/>
        <v>4</v>
      </c>
      <c r="CN9" s="113">
        <f t="shared" si="25"/>
        <v>112</v>
      </c>
      <c r="CO9" s="86">
        <f t="shared" si="26"/>
        <v>4</v>
      </c>
      <c r="CP9" s="113">
        <f t="shared" si="27"/>
        <v>118</v>
      </c>
      <c r="CQ9" s="86">
        <f t="shared" si="28"/>
        <v>3</v>
      </c>
      <c r="CR9" s="85">
        <f t="shared" si="29"/>
        <v>16.733333333333334</v>
      </c>
      <c r="CS9" s="86">
        <f t="shared" si="30"/>
        <v>4</v>
      </c>
      <c r="CT9" s="85">
        <f t="shared" si="31"/>
        <v>109.54166666666666</v>
      </c>
      <c r="CU9" s="86">
        <f t="shared" si="32"/>
        <v>3</v>
      </c>
      <c r="CV9" s="82">
        <f t="shared" si="33"/>
        <v>126.27499999999999</v>
      </c>
      <c r="CW9" s="25">
        <f t="shared" si="34"/>
        <v>7</v>
      </c>
      <c r="CX9" s="88">
        <f t="shared" si="35"/>
        <v>4</v>
      </c>
      <c r="CY9" s="92">
        <f t="shared" si="36"/>
        <v>248.27499999999998</v>
      </c>
      <c r="CZ9" s="26">
        <f t="shared" si="37"/>
        <v>14</v>
      </c>
      <c r="DA9" s="93">
        <f t="shared" si="38"/>
        <v>3</v>
      </c>
      <c r="DB9" s="89"/>
    </row>
    <row r="10" spans="1:106" s="62" customFormat="1" ht="18.75" x14ac:dyDescent="0.3">
      <c r="A10" s="115" t="s">
        <v>42</v>
      </c>
      <c r="B10" s="68"/>
      <c r="C10" s="69">
        <v>112</v>
      </c>
      <c r="D10" s="72">
        <f t="shared" si="0"/>
        <v>4</v>
      </c>
      <c r="E10" s="69">
        <v>109</v>
      </c>
      <c r="F10" s="72">
        <f t="shared" si="1"/>
        <v>5</v>
      </c>
      <c r="G10" s="13">
        <v>9</v>
      </c>
      <c r="H10" s="14">
        <v>10</v>
      </c>
      <c r="I10" s="14">
        <v>0</v>
      </c>
      <c r="J10" s="14">
        <v>0</v>
      </c>
      <c r="K10" s="14">
        <v>0</v>
      </c>
      <c r="L10" s="14">
        <v>0</v>
      </c>
      <c r="M10" s="74">
        <v>1</v>
      </c>
      <c r="N10" s="14"/>
      <c r="O10" s="14">
        <v>9</v>
      </c>
      <c r="P10" s="14">
        <v>7</v>
      </c>
      <c r="Q10" s="14">
        <v>0</v>
      </c>
      <c r="R10" s="14">
        <v>0</v>
      </c>
      <c r="S10" s="14">
        <v>0</v>
      </c>
      <c r="T10" s="14">
        <v>0</v>
      </c>
      <c r="U10" s="74">
        <v>0</v>
      </c>
      <c r="V10" s="14"/>
      <c r="W10" s="14">
        <v>9</v>
      </c>
      <c r="X10" s="14">
        <v>11</v>
      </c>
      <c r="Y10" s="14">
        <v>0</v>
      </c>
      <c r="Z10" s="14">
        <v>0</v>
      </c>
      <c r="AA10" s="14">
        <v>0</v>
      </c>
      <c r="AB10" s="14">
        <v>0</v>
      </c>
      <c r="AC10" s="74">
        <v>0</v>
      </c>
      <c r="AD10" s="15">
        <v>0</v>
      </c>
      <c r="AE10" s="101">
        <f t="shared" si="2"/>
        <v>10</v>
      </c>
      <c r="AF10" s="16">
        <f t="shared" si="3"/>
        <v>6.23</v>
      </c>
      <c r="AG10" s="102">
        <f t="shared" si="4"/>
        <v>10</v>
      </c>
      <c r="AH10" s="100">
        <f t="shared" si="5"/>
        <v>8.7433333333333341</v>
      </c>
      <c r="AI10" s="60">
        <f t="shared" si="6"/>
        <v>4.1666666666666661</v>
      </c>
      <c r="AJ10" s="60">
        <f t="shared" si="7"/>
        <v>0</v>
      </c>
      <c r="AK10" s="17">
        <v>7</v>
      </c>
      <c r="AL10" s="17">
        <v>7</v>
      </c>
      <c r="AM10" s="17">
        <v>3</v>
      </c>
      <c r="AN10" s="17">
        <v>4</v>
      </c>
      <c r="AO10" s="17">
        <v>7</v>
      </c>
      <c r="AP10" s="17">
        <v>4</v>
      </c>
      <c r="AQ10" s="17">
        <v>0</v>
      </c>
      <c r="AR10" s="17">
        <v>3</v>
      </c>
      <c r="AS10" s="17">
        <v>0</v>
      </c>
      <c r="AT10" s="17">
        <v>8</v>
      </c>
      <c r="AU10" s="76">
        <v>0</v>
      </c>
      <c r="AV10" s="18"/>
      <c r="AW10" s="17">
        <v>5</v>
      </c>
      <c r="AX10" s="17">
        <v>0</v>
      </c>
      <c r="AY10" s="17">
        <v>5</v>
      </c>
      <c r="AZ10" s="17">
        <v>7</v>
      </c>
      <c r="BA10" s="17">
        <v>12</v>
      </c>
      <c r="BB10" s="17">
        <v>1</v>
      </c>
      <c r="BC10" s="17">
        <v>0</v>
      </c>
      <c r="BD10" s="17">
        <v>2</v>
      </c>
      <c r="BE10" s="17">
        <v>1</v>
      </c>
      <c r="BF10" s="17">
        <v>2</v>
      </c>
      <c r="BG10" s="76">
        <v>0</v>
      </c>
      <c r="BH10" s="18"/>
      <c r="BI10" s="17">
        <v>6</v>
      </c>
      <c r="BJ10" s="17">
        <v>3</v>
      </c>
      <c r="BK10" s="17">
        <v>5</v>
      </c>
      <c r="BL10" s="17">
        <v>6</v>
      </c>
      <c r="BM10" s="17">
        <v>6</v>
      </c>
      <c r="BN10" s="17">
        <v>1</v>
      </c>
      <c r="BO10" s="17">
        <v>0</v>
      </c>
      <c r="BP10" s="17">
        <v>4</v>
      </c>
      <c r="BQ10" s="17">
        <v>1</v>
      </c>
      <c r="BR10" s="17">
        <v>4</v>
      </c>
      <c r="BS10" s="78">
        <v>0</v>
      </c>
      <c r="BT10" s="27">
        <v>0</v>
      </c>
      <c r="BU10" s="19">
        <f t="shared" si="8"/>
        <v>48</v>
      </c>
      <c r="BV10" s="20">
        <f t="shared" si="9"/>
        <v>120</v>
      </c>
      <c r="BW10" s="19">
        <f t="shared" si="10"/>
        <v>42.1</v>
      </c>
      <c r="BX10" s="20">
        <f t="shared" si="11"/>
        <v>105.25</v>
      </c>
      <c r="BY10" s="19">
        <f t="shared" si="12"/>
        <v>42.5</v>
      </c>
      <c r="BZ10" s="105">
        <f t="shared" si="13"/>
        <v>106.25</v>
      </c>
      <c r="CA10" s="103">
        <f t="shared" si="14"/>
        <v>44.199999999999996</v>
      </c>
      <c r="CB10" s="21">
        <f t="shared" si="15"/>
        <v>0</v>
      </c>
      <c r="CC10" s="21">
        <f t="shared" si="16"/>
        <v>0</v>
      </c>
      <c r="CD10" s="61">
        <f t="shared" si="17"/>
        <v>2.083333333333333</v>
      </c>
      <c r="CE10" s="61" t="str">
        <f>IF(ISNONTEXT(#REF!),"",((N10+V10+AD10+AV10+BH10+BT10)/6)*25)</f>
        <v/>
      </c>
      <c r="CF10" s="80">
        <f t="shared" si="18"/>
        <v>2.083333333333333</v>
      </c>
      <c r="CG10" s="85">
        <f t="shared" si="19"/>
        <v>20.816666666666666</v>
      </c>
      <c r="CH10" s="22">
        <f t="shared" si="20"/>
        <v>2</v>
      </c>
      <c r="CI10" s="23">
        <f t="shared" si="21"/>
        <v>109.45833333333331</v>
      </c>
      <c r="CJ10" s="86">
        <f t="shared" si="22"/>
        <v>4</v>
      </c>
      <c r="CK10" s="82">
        <f t="shared" si="23"/>
        <v>130.27499999999998</v>
      </c>
      <c r="CL10" s="24">
        <f t="shared" si="23"/>
        <v>6</v>
      </c>
      <c r="CM10" s="95">
        <f t="shared" si="24"/>
        <v>3</v>
      </c>
      <c r="CN10" s="113">
        <f t="shared" si="25"/>
        <v>112</v>
      </c>
      <c r="CO10" s="86">
        <f t="shared" si="26"/>
        <v>4</v>
      </c>
      <c r="CP10" s="113">
        <f t="shared" si="27"/>
        <v>109</v>
      </c>
      <c r="CQ10" s="86">
        <f t="shared" si="28"/>
        <v>5</v>
      </c>
      <c r="CR10" s="85">
        <f t="shared" si="29"/>
        <v>20.816666666666666</v>
      </c>
      <c r="CS10" s="86">
        <f t="shared" si="30"/>
        <v>2</v>
      </c>
      <c r="CT10" s="85">
        <f t="shared" si="31"/>
        <v>109.45833333333331</v>
      </c>
      <c r="CU10" s="86">
        <f t="shared" si="32"/>
        <v>4</v>
      </c>
      <c r="CV10" s="82">
        <f t="shared" si="33"/>
        <v>130.27499999999998</v>
      </c>
      <c r="CW10" s="25">
        <f t="shared" si="34"/>
        <v>6</v>
      </c>
      <c r="CX10" s="88">
        <f t="shared" si="35"/>
        <v>3</v>
      </c>
      <c r="CY10" s="92">
        <f t="shared" si="36"/>
        <v>243.27499999999998</v>
      </c>
      <c r="CZ10" s="26">
        <f t="shared" si="37"/>
        <v>15</v>
      </c>
      <c r="DA10" s="93">
        <f t="shared" si="38"/>
        <v>4</v>
      </c>
      <c r="DB10" s="89"/>
    </row>
    <row r="11" spans="1:106" s="62" customFormat="1" ht="33.75" x14ac:dyDescent="0.3">
      <c r="A11" s="115" t="s">
        <v>85</v>
      </c>
      <c r="B11" s="68" t="s">
        <v>100</v>
      </c>
      <c r="C11" s="69">
        <v>96</v>
      </c>
      <c r="D11" s="72">
        <f t="shared" si="0"/>
        <v>6</v>
      </c>
      <c r="E11" s="69">
        <v>100</v>
      </c>
      <c r="F11" s="72">
        <f t="shared" si="1"/>
        <v>6</v>
      </c>
      <c r="G11" s="13">
        <v>9</v>
      </c>
      <c r="H11" s="14">
        <v>8</v>
      </c>
      <c r="I11" s="14">
        <v>0</v>
      </c>
      <c r="J11" s="14">
        <v>0</v>
      </c>
      <c r="K11" s="14">
        <v>0</v>
      </c>
      <c r="L11" s="14">
        <v>0</v>
      </c>
      <c r="M11" s="74">
        <v>1</v>
      </c>
      <c r="N11" s="14"/>
      <c r="O11" s="14">
        <v>11</v>
      </c>
      <c r="P11" s="14">
        <v>8</v>
      </c>
      <c r="Q11" s="14">
        <v>0</v>
      </c>
      <c r="R11" s="14">
        <v>0</v>
      </c>
      <c r="S11" s="14">
        <v>0</v>
      </c>
      <c r="T11" s="14">
        <v>0</v>
      </c>
      <c r="U11" s="74">
        <v>1</v>
      </c>
      <c r="V11" s="14"/>
      <c r="W11" s="14">
        <v>8</v>
      </c>
      <c r="X11" s="14">
        <v>10</v>
      </c>
      <c r="Y11" s="14">
        <v>0</v>
      </c>
      <c r="Z11" s="14">
        <v>0</v>
      </c>
      <c r="AA11" s="14">
        <v>0</v>
      </c>
      <c r="AB11" s="14">
        <v>0</v>
      </c>
      <c r="AC11" s="74">
        <v>1</v>
      </c>
      <c r="AD11" s="15">
        <v>0</v>
      </c>
      <c r="AE11" s="101">
        <f t="shared" si="2"/>
        <v>10</v>
      </c>
      <c r="AF11" s="16">
        <f t="shared" si="3"/>
        <v>10</v>
      </c>
      <c r="AG11" s="102">
        <f t="shared" si="4"/>
        <v>10</v>
      </c>
      <c r="AH11" s="100">
        <f t="shared" si="5"/>
        <v>10</v>
      </c>
      <c r="AI11" s="60">
        <f t="shared" si="6"/>
        <v>12.5</v>
      </c>
      <c r="AJ11" s="60">
        <f t="shared" si="7"/>
        <v>0</v>
      </c>
      <c r="AK11" s="17">
        <v>7</v>
      </c>
      <c r="AL11" s="17">
        <v>1</v>
      </c>
      <c r="AM11" s="17">
        <v>6</v>
      </c>
      <c r="AN11" s="17">
        <v>7</v>
      </c>
      <c r="AO11" s="17">
        <v>12</v>
      </c>
      <c r="AP11" s="17">
        <v>2</v>
      </c>
      <c r="AQ11" s="17">
        <v>3</v>
      </c>
      <c r="AR11" s="17">
        <v>4</v>
      </c>
      <c r="AS11" s="17">
        <v>2</v>
      </c>
      <c r="AT11" s="17">
        <v>4</v>
      </c>
      <c r="AU11" s="76">
        <v>0</v>
      </c>
      <c r="AV11" s="18"/>
      <c r="AW11" s="17">
        <v>6</v>
      </c>
      <c r="AX11" s="17">
        <v>5</v>
      </c>
      <c r="AY11" s="17">
        <v>7</v>
      </c>
      <c r="AZ11" s="17">
        <v>8</v>
      </c>
      <c r="BA11" s="17">
        <v>7</v>
      </c>
      <c r="BB11" s="17">
        <v>5</v>
      </c>
      <c r="BC11" s="17">
        <v>4</v>
      </c>
      <c r="BD11" s="17">
        <v>4</v>
      </c>
      <c r="BE11" s="17">
        <v>6</v>
      </c>
      <c r="BF11" s="17">
        <v>5</v>
      </c>
      <c r="BG11" s="76">
        <v>1</v>
      </c>
      <c r="BH11" s="18"/>
      <c r="BI11" s="17">
        <v>4</v>
      </c>
      <c r="BJ11" s="17">
        <v>4</v>
      </c>
      <c r="BK11" s="17">
        <v>5</v>
      </c>
      <c r="BL11" s="17">
        <v>4</v>
      </c>
      <c r="BM11" s="17">
        <v>9</v>
      </c>
      <c r="BN11" s="17">
        <v>3</v>
      </c>
      <c r="BO11" s="17">
        <v>3</v>
      </c>
      <c r="BP11" s="17">
        <v>5</v>
      </c>
      <c r="BQ11" s="17">
        <v>2</v>
      </c>
      <c r="BR11" s="17">
        <v>4</v>
      </c>
      <c r="BS11" s="78">
        <v>1</v>
      </c>
      <c r="BT11" s="27">
        <v>0</v>
      </c>
      <c r="BU11" s="19">
        <f t="shared" si="8"/>
        <v>53</v>
      </c>
      <c r="BV11" s="20">
        <f t="shared" si="9"/>
        <v>132.5</v>
      </c>
      <c r="BW11" s="19">
        <f t="shared" si="10"/>
        <v>60.9</v>
      </c>
      <c r="BX11" s="20">
        <f t="shared" si="11"/>
        <v>146</v>
      </c>
      <c r="BY11" s="19">
        <f t="shared" si="12"/>
        <v>44.2</v>
      </c>
      <c r="BZ11" s="105">
        <f t="shared" si="13"/>
        <v>104.25</v>
      </c>
      <c r="CA11" s="103">
        <f t="shared" si="14"/>
        <v>52.70000000000001</v>
      </c>
      <c r="CB11" s="21">
        <f t="shared" si="15"/>
        <v>8.3333333333333321</v>
      </c>
      <c r="CC11" s="21">
        <f t="shared" si="16"/>
        <v>0</v>
      </c>
      <c r="CD11" s="61">
        <f t="shared" si="17"/>
        <v>10.416666666666668</v>
      </c>
      <c r="CE11" s="61" t="str">
        <f>IF(ISNONTEXT(#REF!),"",((N11+V11+AD11+AV11+BH11+BT11)/6)*25)</f>
        <v/>
      </c>
      <c r="CF11" s="80">
        <f t="shared" si="18"/>
        <v>10.416666666666668</v>
      </c>
      <c r="CG11" s="85">
        <f t="shared" si="19"/>
        <v>19.791666666666664</v>
      </c>
      <c r="CH11" s="22">
        <f t="shared" si="20"/>
        <v>3</v>
      </c>
      <c r="CI11" s="23">
        <f t="shared" si="21"/>
        <v>126.5416666666667</v>
      </c>
      <c r="CJ11" s="86">
        <f t="shared" si="22"/>
        <v>1</v>
      </c>
      <c r="CK11" s="82">
        <f t="shared" si="23"/>
        <v>146.33333333333337</v>
      </c>
      <c r="CL11" s="24">
        <f t="shared" si="23"/>
        <v>4</v>
      </c>
      <c r="CM11" s="95">
        <f t="shared" si="24"/>
        <v>2</v>
      </c>
      <c r="CN11" s="113">
        <f t="shared" si="25"/>
        <v>96</v>
      </c>
      <c r="CO11" s="86">
        <f t="shared" si="26"/>
        <v>6</v>
      </c>
      <c r="CP11" s="113">
        <f t="shared" si="27"/>
        <v>100</v>
      </c>
      <c r="CQ11" s="86">
        <f t="shared" si="28"/>
        <v>6</v>
      </c>
      <c r="CR11" s="85">
        <f t="shared" si="29"/>
        <v>19.791666666666664</v>
      </c>
      <c r="CS11" s="86">
        <f t="shared" si="30"/>
        <v>3</v>
      </c>
      <c r="CT11" s="85">
        <f t="shared" si="31"/>
        <v>126.5416666666667</v>
      </c>
      <c r="CU11" s="86">
        <f t="shared" si="32"/>
        <v>1</v>
      </c>
      <c r="CV11" s="82">
        <f t="shared" si="33"/>
        <v>146.33333333333337</v>
      </c>
      <c r="CW11" s="25">
        <f t="shared" si="34"/>
        <v>4</v>
      </c>
      <c r="CX11" s="88">
        <f t="shared" si="35"/>
        <v>2</v>
      </c>
      <c r="CY11" s="92">
        <f t="shared" si="36"/>
        <v>252.33333333333337</v>
      </c>
      <c r="CZ11" s="26">
        <f t="shared" si="37"/>
        <v>16</v>
      </c>
      <c r="DA11" s="93">
        <f t="shared" si="38"/>
        <v>5</v>
      </c>
      <c r="DB11" s="89"/>
    </row>
    <row r="12" spans="1:106" s="62" customFormat="1" ht="33.75" x14ac:dyDescent="0.3">
      <c r="A12" s="115" t="s">
        <v>86</v>
      </c>
      <c r="B12" s="68" t="s">
        <v>100</v>
      </c>
      <c r="C12" s="69">
        <v>89</v>
      </c>
      <c r="D12" s="72">
        <f t="shared" si="0"/>
        <v>7</v>
      </c>
      <c r="E12" s="69">
        <v>115</v>
      </c>
      <c r="F12" s="72">
        <f t="shared" si="1"/>
        <v>4</v>
      </c>
      <c r="G12" s="13">
        <v>4</v>
      </c>
      <c r="H12" s="14">
        <v>4</v>
      </c>
      <c r="I12" s="14">
        <v>0</v>
      </c>
      <c r="J12" s="14">
        <v>0</v>
      </c>
      <c r="K12" s="14">
        <v>0</v>
      </c>
      <c r="L12" s="14">
        <v>0</v>
      </c>
      <c r="M12" s="74">
        <v>1</v>
      </c>
      <c r="N12" s="14"/>
      <c r="O12" s="14">
        <v>10</v>
      </c>
      <c r="P12" s="14">
        <v>5</v>
      </c>
      <c r="Q12" s="14">
        <v>0</v>
      </c>
      <c r="R12" s="14">
        <v>0</v>
      </c>
      <c r="S12" s="14">
        <v>0</v>
      </c>
      <c r="T12" s="14">
        <v>0</v>
      </c>
      <c r="U12" s="74">
        <v>0</v>
      </c>
      <c r="V12" s="14"/>
      <c r="W12" s="14">
        <v>9</v>
      </c>
      <c r="X12" s="14">
        <v>4</v>
      </c>
      <c r="Y12" s="14">
        <v>0</v>
      </c>
      <c r="Z12" s="14">
        <v>0</v>
      </c>
      <c r="AA12" s="14">
        <v>0</v>
      </c>
      <c r="AB12" s="14">
        <v>0</v>
      </c>
      <c r="AC12" s="74">
        <v>0</v>
      </c>
      <c r="AD12" s="15">
        <v>0</v>
      </c>
      <c r="AE12" s="101">
        <f t="shared" si="2"/>
        <v>3.56</v>
      </c>
      <c r="AF12" s="16">
        <f t="shared" si="3"/>
        <v>4.45</v>
      </c>
      <c r="AG12" s="102">
        <f t="shared" si="4"/>
        <v>3.56</v>
      </c>
      <c r="AH12" s="100">
        <f t="shared" si="5"/>
        <v>3.8566666666666669</v>
      </c>
      <c r="AI12" s="60">
        <f t="shared" si="6"/>
        <v>4.1666666666666661</v>
      </c>
      <c r="AJ12" s="60">
        <f t="shared" si="7"/>
        <v>0</v>
      </c>
      <c r="AK12" s="17">
        <v>4</v>
      </c>
      <c r="AL12" s="17">
        <v>0</v>
      </c>
      <c r="AM12" s="17">
        <v>3</v>
      </c>
      <c r="AN12" s="17">
        <v>5</v>
      </c>
      <c r="AO12" s="17">
        <v>9</v>
      </c>
      <c r="AP12" s="17">
        <v>1</v>
      </c>
      <c r="AQ12" s="17">
        <v>0</v>
      </c>
      <c r="AR12" s="17">
        <v>6</v>
      </c>
      <c r="AS12" s="17">
        <v>1</v>
      </c>
      <c r="AT12" s="17">
        <v>0</v>
      </c>
      <c r="AU12" s="76">
        <v>0</v>
      </c>
      <c r="AV12" s="18"/>
      <c r="AW12" s="17">
        <v>4</v>
      </c>
      <c r="AX12" s="17">
        <v>2</v>
      </c>
      <c r="AY12" s="17">
        <v>3</v>
      </c>
      <c r="AZ12" s="17">
        <v>6</v>
      </c>
      <c r="BA12" s="17">
        <v>5</v>
      </c>
      <c r="BB12" s="17">
        <v>2</v>
      </c>
      <c r="BC12" s="17">
        <v>0</v>
      </c>
      <c r="BD12" s="17">
        <v>6</v>
      </c>
      <c r="BE12" s="17">
        <v>1</v>
      </c>
      <c r="BF12" s="17">
        <v>0</v>
      </c>
      <c r="BG12" s="76">
        <v>0</v>
      </c>
      <c r="BH12" s="18"/>
      <c r="BI12" s="17">
        <v>4</v>
      </c>
      <c r="BJ12" s="17">
        <v>5</v>
      </c>
      <c r="BK12" s="17">
        <v>4</v>
      </c>
      <c r="BL12" s="17">
        <v>2</v>
      </c>
      <c r="BM12" s="17">
        <v>5</v>
      </c>
      <c r="BN12" s="17">
        <v>5</v>
      </c>
      <c r="BO12" s="17">
        <v>0</v>
      </c>
      <c r="BP12" s="17">
        <v>7</v>
      </c>
      <c r="BQ12" s="17">
        <v>6</v>
      </c>
      <c r="BR12" s="17">
        <v>2</v>
      </c>
      <c r="BS12" s="78">
        <v>0</v>
      </c>
      <c r="BT12" s="27">
        <v>0</v>
      </c>
      <c r="BU12" s="19">
        <f t="shared" si="8"/>
        <v>32.799999999999997</v>
      </c>
      <c r="BV12" s="20">
        <f t="shared" si="9"/>
        <v>82</v>
      </c>
      <c r="BW12" s="19">
        <f t="shared" si="10"/>
        <v>34.4</v>
      </c>
      <c r="BX12" s="20">
        <f t="shared" si="11"/>
        <v>86</v>
      </c>
      <c r="BY12" s="19">
        <f t="shared" si="12"/>
        <v>38.5</v>
      </c>
      <c r="BZ12" s="105">
        <f t="shared" si="13"/>
        <v>96.25</v>
      </c>
      <c r="CA12" s="103">
        <f t="shared" si="14"/>
        <v>35.233333333333327</v>
      </c>
      <c r="CB12" s="21">
        <f t="shared" si="15"/>
        <v>0</v>
      </c>
      <c r="CC12" s="21">
        <f t="shared" si="16"/>
        <v>0</v>
      </c>
      <c r="CD12" s="61">
        <f t="shared" si="17"/>
        <v>2.083333333333333</v>
      </c>
      <c r="CE12" s="61" t="str">
        <f>IF(ISNONTEXT(#REF!),"",((N12+V12+AD12+AV12+BH12+BT12)/6)*25)</f>
        <v/>
      </c>
      <c r="CF12" s="80">
        <f t="shared" si="18"/>
        <v>2.083333333333333</v>
      </c>
      <c r="CG12" s="85">
        <f t="shared" si="19"/>
        <v>8.6000000000000014</v>
      </c>
      <c r="CH12" s="22">
        <f t="shared" si="20"/>
        <v>6</v>
      </c>
      <c r="CI12" s="23">
        <f t="shared" si="21"/>
        <v>87.041666666666643</v>
      </c>
      <c r="CJ12" s="86">
        <f t="shared" si="22"/>
        <v>6</v>
      </c>
      <c r="CK12" s="82">
        <f t="shared" si="23"/>
        <v>95.641666666666652</v>
      </c>
      <c r="CL12" s="24">
        <f t="shared" si="23"/>
        <v>12</v>
      </c>
      <c r="CM12" s="95">
        <f t="shared" si="24"/>
        <v>6</v>
      </c>
      <c r="CN12" s="113">
        <f t="shared" si="25"/>
        <v>89</v>
      </c>
      <c r="CO12" s="86">
        <f t="shared" si="26"/>
        <v>7</v>
      </c>
      <c r="CP12" s="113">
        <f t="shared" si="27"/>
        <v>115</v>
      </c>
      <c r="CQ12" s="86">
        <f t="shared" si="28"/>
        <v>4</v>
      </c>
      <c r="CR12" s="85">
        <f t="shared" si="29"/>
        <v>8.6000000000000014</v>
      </c>
      <c r="CS12" s="86">
        <f t="shared" si="30"/>
        <v>6</v>
      </c>
      <c r="CT12" s="85">
        <f t="shared" si="31"/>
        <v>87.041666666666643</v>
      </c>
      <c r="CU12" s="86">
        <f t="shared" si="32"/>
        <v>6</v>
      </c>
      <c r="CV12" s="82">
        <f t="shared" si="33"/>
        <v>95.641666666666652</v>
      </c>
      <c r="CW12" s="25">
        <f t="shared" si="34"/>
        <v>12</v>
      </c>
      <c r="CX12" s="88">
        <f t="shared" si="35"/>
        <v>6</v>
      </c>
      <c r="CY12" s="92">
        <f t="shared" si="36"/>
        <v>217.64166666666665</v>
      </c>
      <c r="CZ12" s="26">
        <f t="shared" si="37"/>
        <v>23</v>
      </c>
      <c r="DA12" s="93">
        <f t="shared" si="38"/>
        <v>6</v>
      </c>
      <c r="DB12" s="89"/>
    </row>
    <row r="13" spans="1:106" s="62" customFormat="1" ht="18.75" x14ac:dyDescent="0.3">
      <c r="A13" s="115" t="s">
        <v>83</v>
      </c>
      <c r="B13" s="68"/>
      <c r="C13" s="69">
        <v>115</v>
      </c>
      <c r="D13" s="72">
        <f t="shared" si="0"/>
        <v>3</v>
      </c>
      <c r="E13" s="69">
        <v>81</v>
      </c>
      <c r="F13" s="72">
        <f t="shared" si="1"/>
        <v>7</v>
      </c>
      <c r="G13" s="13">
        <v>8</v>
      </c>
      <c r="H13" s="14">
        <v>6</v>
      </c>
      <c r="I13" s="14">
        <v>0</v>
      </c>
      <c r="J13" s="14">
        <v>0</v>
      </c>
      <c r="K13" s="14">
        <v>0</v>
      </c>
      <c r="L13" s="14">
        <v>0</v>
      </c>
      <c r="M13" s="74">
        <v>2</v>
      </c>
      <c r="N13" s="14"/>
      <c r="O13" s="14">
        <v>7</v>
      </c>
      <c r="P13" s="14">
        <v>5</v>
      </c>
      <c r="Q13" s="14">
        <v>0</v>
      </c>
      <c r="R13" s="14">
        <v>0</v>
      </c>
      <c r="S13" s="14">
        <v>0</v>
      </c>
      <c r="T13" s="14">
        <v>0</v>
      </c>
      <c r="U13" s="74">
        <v>5</v>
      </c>
      <c r="V13" s="14"/>
      <c r="W13" s="14">
        <v>9</v>
      </c>
      <c r="X13" s="14">
        <v>5</v>
      </c>
      <c r="Y13" s="14">
        <v>0</v>
      </c>
      <c r="Z13" s="14">
        <v>0</v>
      </c>
      <c r="AA13" s="14">
        <v>0</v>
      </c>
      <c r="AB13" s="14">
        <v>0</v>
      </c>
      <c r="AC13" s="74">
        <v>5</v>
      </c>
      <c r="AD13" s="15">
        <v>0</v>
      </c>
      <c r="AE13" s="101">
        <f t="shared" si="2"/>
        <v>5.34</v>
      </c>
      <c r="AF13" s="16">
        <f t="shared" si="3"/>
        <v>4.45</v>
      </c>
      <c r="AG13" s="102">
        <f t="shared" si="4"/>
        <v>4.45</v>
      </c>
      <c r="AH13" s="100">
        <f t="shared" si="5"/>
        <v>4.7466666666666661</v>
      </c>
      <c r="AI13" s="60">
        <f t="shared" si="6"/>
        <v>50</v>
      </c>
      <c r="AJ13" s="60">
        <f t="shared" si="7"/>
        <v>0</v>
      </c>
      <c r="AK13" s="17">
        <v>5</v>
      </c>
      <c r="AL13" s="17">
        <v>4</v>
      </c>
      <c r="AM13" s="17">
        <v>3</v>
      </c>
      <c r="AN13" s="17">
        <v>5</v>
      </c>
      <c r="AO13" s="17">
        <v>12</v>
      </c>
      <c r="AP13" s="17">
        <v>5</v>
      </c>
      <c r="AQ13" s="17">
        <v>0</v>
      </c>
      <c r="AR13" s="17">
        <v>0</v>
      </c>
      <c r="AS13" s="17">
        <v>4</v>
      </c>
      <c r="AT13" s="17">
        <v>2</v>
      </c>
      <c r="AU13" s="76">
        <v>2</v>
      </c>
      <c r="AV13" s="18"/>
      <c r="AW13" s="17">
        <v>4</v>
      </c>
      <c r="AX13" s="17">
        <v>0</v>
      </c>
      <c r="AY13" s="17">
        <v>4</v>
      </c>
      <c r="AZ13" s="17">
        <v>4</v>
      </c>
      <c r="BA13" s="17">
        <v>10</v>
      </c>
      <c r="BB13" s="17">
        <v>0</v>
      </c>
      <c r="BC13" s="17">
        <v>0</v>
      </c>
      <c r="BD13" s="17">
        <v>2</v>
      </c>
      <c r="BE13" s="17">
        <v>1</v>
      </c>
      <c r="BF13" s="17">
        <v>2</v>
      </c>
      <c r="BG13" s="76">
        <v>5</v>
      </c>
      <c r="BH13" s="18"/>
      <c r="BI13" s="17">
        <v>5</v>
      </c>
      <c r="BJ13" s="17">
        <v>3</v>
      </c>
      <c r="BK13" s="17">
        <v>3</v>
      </c>
      <c r="BL13" s="17">
        <v>4</v>
      </c>
      <c r="BM13" s="17">
        <v>6</v>
      </c>
      <c r="BN13" s="17">
        <v>2</v>
      </c>
      <c r="BO13" s="17">
        <v>0</v>
      </c>
      <c r="BP13" s="17">
        <v>2</v>
      </c>
      <c r="BQ13" s="17">
        <v>1</v>
      </c>
      <c r="BR13" s="17">
        <v>2</v>
      </c>
      <c r="BS13" s="78">
        <v>4</v>
      </c>
      <c r="BT13" s="27">
        <v>0</v>
      </c>
      <c r="BU13" s="19">
        <f t="shared" si="8"/>
        <v>45.1</v>
      </c>
      <c r="BV13" s="20">
        <f t="shared" si="9"/>
        <v>100.25</v>
      </c>
      <c r="BW13" s="19">
        <f t="shared" si="10"/>
        <v>31</v>
      </c>
      <c r="BX13" s="20">
        <f t="shared" si="11"/>
        <v>46.25</v>
      </c>
      <c r="BY13" s="19">
        <f t="shared" si="12"/>
        <v>33.200000000000003</v>
      </c>
      <c r="BZ13" s="105">
        <f t="shared" si="13"/>
        <v>58</v>
      </c>
      <c r="CA13" s="103">
        <f t="shared" si="14"/>
        <v>36.43333333333333</v>
      </c>
      <c r="CB13" s="21">
        <f t="shared" si="15"/>
        <v>45.833333333333329</v>
      </c>
      <c r="CC13" s="21">
        <f t="shared" si="16"/>
        <v>0</v>
      </c>
      <c r="CD13" s="61">
        <f t="shared" si="17"/>
        <v>47.916666666666671</v>
      </c>
      <c r="CE13" s="61" t="str">
        <f>IF(ISNONTEXT(#REF!),"",((N13+V13+AD13+AV13+BH13+BT13)/6)*25)</f>
        <v/>
      </c>
      <c r="CF13" s="80">
        <f t="shared" si="18"/>
        <v>47.916666666666671</v>
      </c>
      <c r="CG13" s="85">
        <f t="shared" si="19"/>
        <v>0</v>
      </c>
      <c r="CH13" s="22">
        <f t="shared" si="20"/>
        <v>7</v>
      </c>
      <c r="CI13" s="23">
        <f t="shared" si="21"/>
        <v>67.125</v>
      </c>
      <c r="CJ13" s="86">
        <f t="shared" si="22"/>
        <v>8</v>
      </c>
      <c r="CK13" s="82">
        <f t="shared" si="23"/>
        <v>67.125</v>
      </c>
      <c r="CL13" s="24">
        <f t="shared" si="23"/>
        <v>15</v>
      </c>
      <c r="CM13" s="95">
        <f t="shared" si="24"/>
        <v>8</v>
      </c>
      <c r="CN13" s="113">
        <f t="shared" si="25"/>
        <v>115</v>
      </c>
      <c r="CO13" s="86">
        <f t="shared" si="26"/>
        <v>3</v>
      </c>
      <c r="CP13" s="113">
        <f t="shared" si="27"/>
        <v>81</v>
      </c>
      <c r="CQ13" s="86">
        <f t="shared" si="28"/>
        <v>7</v>
      </c>
      <c r="CR13" s="85">
        <f t="shared" si="29"/>
        <v>0</v>
      </c>
      <c r="CS13" s="86">
        <f t="shared" si="30"/>
        <v>7</v>
      </c>
      <c r="CT13" s="85">
        <f t="shared" si="31"/>
        <v>67.125</v>
      </c>
      <c r="CU13" s="86">
        <f t="shared" si="32"/>
        <v>8</v>
      </c>
      <c r="CV13" s="82">
        <f t="shared" si="33"/>
        <v>67.125</v>
      </c>
      <c r="CW13" s="25">
        <f t="shared" si="34"/>
        <v>15</v>
      </c>
      <c r="CX13" s="88">
        <f t="shared" si="35"/>
        <v>8</v>
      </c>
      <c r="CY13" s="92">
        <f t="shared" si="36"/>
        <v>151.125</v>
      </c>
      <c r="CZ13" s="26">
        <f t="shared" si="37"/>
        <v>25</v>
      </c>
      <c r="DA13" s="93">
        <f t="shared" si="38"/>
        <v>7</v>
      </c>
      <c r="DB13" s="89"/>
    </row>
    <row r="14" spans="1:106" s="62" customFormat="1" ht="18.75" x14ac:dyDescent="0.3">
      <c r="A14" s="115" t="s">
        <v>80</v>
      </c>
      <c r="B14" s="66"/>
      <c r="C14" s="69">
        <v>84</v>
      </c>
      <c r="D14" s="72">
        <f t="shared" si="0"/>
        <v>8</v>
      </c>
      <c r="E14" s="69">
        <v>23</v>
      </c>
      <c r="F14" s="72">
        <f t="shared" si="1"/>
        <v>8</v>
      </c>
      <c r="G14" s="13">
        <v>6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74">
        <v>0</v>
      </c>
      <c r="N14" s="14"/>
      <c r="O14" s="14">
        <v>5</v>
      </c>
      <c r="P14" s="14">
        <v>2</v>
      </c>
      <c r="Q14" s="14">
        <v>0</v>
      </c>
      <c r="R14" s="14">
        <v>0</v>
      </c>
      <c r="S14" s="14">
        <v>0</v>
      </c>
      <c r="T14" s="14">
        <v>0</v>
      </c>
      <c r="U14" s="74">
        <v>1</v>
      </c>
      <c r="V14" s="14"/>
      <c r="W14" s="14">
        <v>6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74">
        <v>1</v>
      </c>
      <c r="AD14" s="15">
        <v>0</v>
      </c>
      <c r="AE14" s="101">
        <f t="shared" si="2"/>
        <v>0</v>
      </c>
      <c r="AF14" s="16">
        <f t="shared" si="3"/>
        <v>1.78</v>
      </c>
      <c r="AG14" s="102">
        <f t="shared" si="4"/>
        <v>0</v>
      </c>
      <c r="AH14" s="100">
        <f t="shared" si="5"/>
        <v>0.59333333333333338</v>
      </c>
      <c r="AI14" s="60">
        <f t="shared" si="6"/>
        <v>8.3333333333333321</v>
      </c>
      <c r="AJ14" s="60">
        <f t="shared" si="7"/>
        <v>0</v>
      </c>
      <c r="AK14" s="17">
        <v>6</v>
      </c>
      <c r="AL14" s="17">
        <v>5</v>
      </c>
      <c r="AM14" s="17">
        <v>2</v>
      </c>
      <c r="AN14" s="17">
        <v>8</v>
      </c>
      <c r="AO14" s="17">
        <v>9</v>
      </c>
      <c r="AP14" s="17">
        <v>2</v>
      </c>
      <c r="AQ14" s="17">
        <v>1</v>
      </c>
      <c r="AR14" s="17">
        <v>0</v>
      </c>
      <c r="AS14" s="17">
        <v>2</v>
      </c>
      <c r="AT14" s="17">
        <v>2</v>
      </c>
      <c r="AU14" s="76">
        <v>2</v>
      </c>
      <c r="AV14" s="18"/>
      <c r="AW14" s="17">
        <v>4</v>
      </c>
      <c r="AX14" s="17">
        <v>0</v>
      </c>
      <c r="AY14" s="17">
        <v>3</v>
      </c>
      <c r="AZ14" s="17">
        <v>4</v>
      </c>
      <c r="BA14" s="17">
        <v>8</v>
      </c>
      <c r="BB14" s="17">
        <v>2</v>
      </c>
      <c r="BC14" s="17">
        <v>0</v>
      </c>
      <c r="BD14" s="17">
        <v>4</v>
      </c>
      <c r="BE14" s="17">
        <v>2</v>
      </c>
      <c r="BF14" s="17">
        <v>0</v>
      </c>
      <c r="BG14" s="76">
        <v>1</v>
      </c>
      <c r="BH14" s="18"/>
      <c r="BI14" s="17">
        <v>3</v>
      </c>
      <c r="BJ14" s="17">
        <v>2</v>
      </c>
      <c r="BK14" s="17">
        <v>3</v>
      </c>
      <c r="BL14" s="17">
        <v>3</v>
      </c>
      <c r="BM14" s="17">
        <v>5</v>
      </c>
      <c r="BN14" s="17">
        <v>6</v>
      </c>
      <c r="BO14" s="17">
        <v>2</v>
      </c>
      <c r="BP14" s="17">
        <v>2</v>
      </c>
      <c r="BQ14" s="17">
        <v>1</v>
      </c>
      <c r="BR14" s="17">
        <v>2</v>
      </c>
      <c r="BS14" s="76">
        <v>2</v>
      </c>
      <c r="BT14" s="18">
        <v>0</v>
      </c>
      <c r="BU14" s="19">
        <f t="shared" si="8"/>
        <v>47.7</v>
      </c>
      <c r="BV14" s="20">
        <f t="shared" si="9"/>
        <v>106.75</v>
      </c>
      <c r="BW14" s="19">
        <f t="shared" si="10"/>
        <v>29.8</v>
      </c>
      <c r="BX14" s="20">
        <f t="shared" si="11"/>
        <v>68.25</v>
      </c>
      <c r="BY14" s="19">
        <f t="shared" si="12"/>
        <v>29.3</v>
      </c>
      <c r="BZ14" s="105">
        <f t="shared" si="13"/>
        <v>60.75</v>
      </c>
      <c r="CA14" s="103">
        <f t="shared" si="14"/>
        <v>35.6</v>
      </c>
      <c r="CB14" s="21">
        <f t="shared" si="15"/>
        <v>20.833333333333336</v>
      </c>
      <c r="CC14" s="21">
        <f t="shared" si="16"/>
        <v>0</v>
      </c>
      <c r="CD14" s="61">
        <f t="shared" si="17"/>
        <v>14.583333333333334</v>
      </c>
      <c r="CE14" s="61" t="str">
        <f>IF(ISNONTEXT(#REF!),"",((N14+V14+AD14+AV14+BH14+BT14)/6)*25)</f>
        <v/>
      </c>
      <c r="CF14" s="80">
        <f t="shared" si="18"/>
        <v>14.583333333333334</v>
      </c>
      <c r="CG14" s="85">
        <f t="shared" si="19"/>
        <v>0</v>
      </c>
      <c r="CH14" s="22">
        <f t="shared" si="20"/>
        <v>7</v>
      </c>
      <c r="CI14" s="23">
        <f t="shared" si="21"/>
        <v>81.708333333333329</v>
      </c>
      <c r="CJ14" s="86">
        <f t="shared" si="22"/>
        <v>7</v>
      </c>
      <c r="CK14" s="82">
        <f t="shared" si="23"/>
        <v>81.708333333333329</v>
      </c>
      <c r="CL14" s="24">
        <f t="shared" si="23"/>
        <v>14</v>
      </c>
      <c r="CM14" s="95">
        <f t="shared" si="24"/>
        <v>7</v>
      </c>
      <c r="CN14" s="113">
        <f t="shared" si="25"/>
        <v>84</v>
      </c>
      <c r="CO14" s="86">
        <f t="shared" si="26"/>
        <v>8</v>
      </c>
      <c r="CP14" s="113">
        <f t="shared" si="27"/>
        <v>23</v>
      </c>
      <c r="CQ14" s="86">
        <f t="shared" si="28"/>
        <v>8</v>
      </c>
      <c r="CR14" s="85">
        <f t="shared" si="29"/>
        <v>0</v>
      </c>
      <c r="CS14" s="86">
        <f t="shared" si="30"/>
        <v>7</v>
      </c>
      <c r="CT14" s="85">
        <f t="shared" si="31"/>
        <v>81.708333333333329</v>
      </c>
      <c r="CU14" s="86">
        <f t="shared" si="32"/>
        <v>7</v>
      </c>
      <c r="CV14" s="82">
        <f t="shared" si="33"/>
        <v>81.708333333333329</v>
      </c>
      <c r="CW14" s="25">
        <f t="shared" si="34"/>
        <v>14</v>
      </c>
      <c r="CX14" s="88">
        <f t="shared" si="35"/>
        <v>7</v>
      </c>
      <c r="CY14" s="92">
        <f t="shared" si="36"/>
        <v>112.70833333333333</v>
      </c>
      <c r="CZ14" s="26">
        <f t="shared" si="37"/>
        <v>30</v>
      </c>
      <c r="DA14" s="93">
        <f t="shared" si="38"/>
        <v>8</v>
      </c>
      <c r="DB14" s="89"/>
    </row>
    <row r="15" spans="1:106" s="2" customFormat="1" ht="29.25" customHeight="1" x14ac:dyDescent="0.3">
      <c r="A15" s="28"/>
      <c r="B15" s="29"/>
      <c r="C15" s="29"/>
      <c r="D15" s="29"/>
      <c r="E15" s="29"/>
      <c r="F15" s="29"/>
      <c r="G15" s="2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0"/>
      <c r="AB15" s="30"/>
      <c r="AC15" s="30"/>
      <c r="AD15" s="30"/>
      <c r="AE15" s="32"/>
      <c r="AF15" s="32"/>
      <c r="AG15" s="32"/>
      <c r="AH15" s="34"/>
      <c r="AI15" s="33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8"/>
      <c r="AV15" s="28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28"/>
      <c r="BH15" s="28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28"/>
      <c r="BT15" s="28"/>
      <c r="BU15" s="35"/>
      <c r="BV15" s="36"/>
      <c r="BW15" s="35"/>
      <c r="BX15" s="36"/>
      <c r="BY15" s="35"/>
      <c r="BZ15" s="36"/>
      <c r="CA15" s="34"/>
      <c r="CB15" s="34"/>
      <c r="CC15" s="34"/>
      <c r="CD15" s="37"/>
      <c r="CE15" s="37"/>
      <c r="CF15" s="38"/>
      <c r="CG15" s="40"/>
      <c r="CH15" s="39"/>
      <c r="CI15" s="40"/>
      <c r="CJ15" s="39"/>
      <c r="CK15" s="41"/>
      <c r="CL15" s="41"/>
      <c r="CM15" s="46"/>
      <c r="CN15" s="46"/>
      <c r="CO15" s="114"/>
      <c r="CP15" s="46"/>
      <c r="CQ15" s="114"/>
      <c r="CR15" s="47"/>
      <c r="CS15" s="48"/>
      <c r="CT15" s="41"/>
      <c r="CU15" s="41"/>
      <c r="CV15" s="41"/>
      <c r="CW15" s="42"/>
      <c r="CX15" s="42"/>
      <c r="CY15" s="43"/>
      <c r="CZ15" s="44"/>
      <c r="DA15" s="45"/>
    </row>
    <row r="16" spans="1:106" s="2" customFormat="1" ht="29.25" customHeight="1" x14ac:dyDescent="0.3">
      <c r="A16" s="28"/>
      <c r="B16" s="29"/>
      <c r="C16" s="29"/>
      <c r="D16" s="29"/>
      <c r="E16" s="29"/>
      <c r="F16" s="29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0"/>
      <c r="AB16" s="30"/>
      <c r="AC16" s="30"/>
      <c r="AD16" s="30"/>
      <c r="AE16" s="32"/>
      <c r="AF16" s="32"/>
      <c r="AG16" s="32"/>
      <c r="AH16" s="34"/>
      <c r="AI16" s="33"/>
      <c r="AJ16" s="33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28"/>
      <c r="AV16" s="28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28"/>
      <c r="BH16" s="28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28"/>
      <c r="BT16" s="28"/>
      <c r="BU16" s="35"/>
      <c r="BV16" s="36"/>
      <c r="BW16" s="35"/>
      <c r="BX16" s="36"/>
      <c r="BY16" s="35"/>
      <c r="BZ16" s="36"/>
      <c r="CA16" s="34"/>
      <c r="CB16" s="34"/>
      <c r="CC16" s="34"/>
      <c r="CD16" s="37"/>
      <c r="CE16" s="37"/>
      <c r="CF16" s="38"/>
      <c r="CG16" s="40"/>
      <c r="CH16" s="39"/>
      <c r="CI16" s="40"/>
      <c r="CJ16" s="39"/>
      <c r="CK16" s="41"/>
      <c r="CL16" s="41"/>
      <c r="CM16" s="46"/>
      <c r="CN16" s="46"/>
      <c r="CO16" s="114"/>
      <c r="CP16" s="46"/>
      <c r="CQ16" s="114"/>
      <c r="CR16" s="47"/>
      <c r="CS16" s="48"/>
      <c r="CT16" s="41"/>
      <c r="CU16" s="41"/>
      <c r="CV16" s="41"/>
      <c r="CW16" s="42"/>
      <c r="CX16" s="42"/>
      <c r="CY16" s="43"/>
      <c r="CZ16" s="44"/>
      <c r="DA16" s="45"/>
    </row>
    <row r="17" spans="1:105" s="2" customFormat="1" ht="29.25" customHeight="1" x14ac:dyDescent="0.3">
      <c r="A17" s="28"/>
      <c r="B17" s="29"/>
      <c r="C17" s="29"/>
      <c r="D17" s="29"/>
      <c r="E17" s="29"/>
      <c r="F17" s="29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0"/>
      <c r="AB17" s="30"/>
      <c r="AC17" s="30"/>
      <c r="AD17" s="30"/>
      <c r="AE17" s="32"/>
      <c r="AF17" s="32"/>
      <c r="AG17" s="32"/>
      <c r="AH17" s="34"/>
      <c r="AI17" s="33"/>
      <c r="AJ17" s="33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28"/>
      <c r="BH17" s="28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28"/>
      <c r="BT17" s="28"/>
      <c r="BU17" s="35"/>
      <c r="BV17" s="36"/>
      <c r="BW17" s="35"/>
      <c r="BX17" s="36"/>
      <c r="BY17" s="35"/>
      <c r="BZ17" s="36"/>
      <c r="CA17" s="34"/>
      <c r="CB17" s="34"/>
      <c r="CC17" s="34"/>
      <c r="CD17" s="37"/>
      <c r="CE17" s="37"/>
      <c r="CF17" s="38"/>
      <c r="CG17" s="40"/>
      <c r="CH17" s="39"/>
      <c r="CI17" s="40"/>
      <c r="CJ17" s="39"/>
      <c r="CK17" s="41"/>
      <c r="CL17" s="41"/>
      <c r="CM17" s="46"/>
      <c r="CN17" s="46"/>
      <c r="CO17" s="114"/>
      <c r="CP17" s="46"/>
      <c r="CQ17" s="114"/>
      <c r="CR17" s="47"/>
      <c r="CS17" s="48"/>
      <c r="CT17" s="41"/>
      <c r="CU17" s="41"/>
      <c r="CV17" s="41"/>
      <c r="CW17" s="42"/>
      <c r="CX17" s="42"/>
      <c r="CY17" s="43"/>
      <c r="CZ17" s="44"/>
      <c r="DA17" s="45"/>
    </row>
    <row r="18" spans="1:105" s="2" customFormat="1" ht="29.25" customHeight="1" x14ac:dyDescent="0.3">
      <c r="A18" s="28"/>
      <c r="B18" s="29"/>
      <c r="C18" s="29"/>
      <c r="D18" s="29"/>
      <c r="E18" s="29"/>
      <c r="F18" s="29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0"/>
      <c r="AB18" s="30"/>
      <c r="AC18" s="30"/>
      <c r="AD18" s="30"/>
      <c r="AE18" s="32"/>
      <c r="AF18" s="32"/>
      <c r="AG18" s="32"/>
      <c r="AH18" s="34"/>
      <c r="AI18" s="33"/>
      <c r="AJ18" s="33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28"/>
      <c r="BH18" s="28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28"/>
      <c r="BT18" s="28"/>
      <c r="BU18" s="35"/>
      <c r="BV18" s="36"/>
      <c r="BW18" s="35"/>
      <c r="BX18" s="36"/>
      <c r="BY18" s="35"/>
      <c r="BZ18" s="36"/>
      <c r="CA18" s="34"/>
      <c r="CB18" s="34"/>
      <c r="CC18" s="34"/>
      <c r="CD18" s="37"/>
      <c r="CE18" s="37"/>
      <c r="CF18" s="38"/>
      <c r="CG18" s="40"/>
      <c r="CH18" s="39"/>
      <c r="CI18" s="40"/>
      <c r="CJ18" s="39"/>
      <c r="CK18" s="41"/>
      <c r="CL18" s="41"/>
      <c r="CM18" s="46"/>
      <c r="CN18" s="46"/>
      <c r="CO18" s="114"/>
      <c r="CP18" s="46"/>
      <c r="CQ18" s="114"/>
      <c r="CR18" s="47"/>
      <c r="CS18" s="48"/>
      <c r="CT18" s="41"/>
      <c r="CU18" s="41"/>
      <c r="CV18" s="41"/>
      <c r="CW18" s="42"/>
      <c r="CX18" s="42"/>
      <c r="CY18" s="43"/>
      <c r="CZ18" s="44"/>
      <c r="DA18" s="45"/>
    </row>
    <row r="19" spans="1:105" s="2" customFormat="1" ht="29.25" customHeight="1" x14ac:dyDescent="0.3">
      <c r="A19" s="28"/>
      <c r="B19" s="29"/>
      <c r="C19" s="29"/>
      <c r="D19" s="29"/>
      <c r="E19" s="29"/>
      <c r="F19" s="29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30"/>
      <c r="AC19" s="30"/>
      <c r="AD19" s="30"/>
      <c r="AE19" s="32"/>
      <c r="AF19" s="32"/>
      <c r="AG19" s="32"/>
      <c r="AH19" s="34"/>
      <c r="AI19" s="33"/>
      <c r="AJ19" s="33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28"/>
      <c r="BH19" s="28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28"/>
      <c r="BT19" s="28"/>
      <c r="BU19" s="35"/>
      <c r="BV19" s="36"/>
      <c r="BW19" s="35"/>
      <c r="BX19" s="36"/>
      <c r="BY19" s="35"/>
      <c r="BZ19" s="36"/>
      <c r="CA19" s="34"/>
      <c r="CB19" s="34"/>
      <c r="CC19" s="34"/>
      <c r="CD19" s="37"/>
      <c r="CE19" s="37"/>
      <c r="CF19" s="38"/>
      <c r="CG19" s="40"/>
      <c r="CH19" s="39"/>
      <c r="CI19" s="40"/>
      <c r="CJ19" s="39"/>
      <c r="CK19" s="41"/>
      <c r="CL19" s="41"/>
      <c r="CM19" s="46"/>
      <c r="CN19" s="46"/>
      <c r="CO19" s="114"/>
      <c r="CP19" s="46"/>
      <c r="CQ19" s="114"/>
      <c r="CR19" s="47"/>
      <c r="CS19" s="48"/>
      <c r="CT19" s="41"/>
      <c r="CU19" s="41"/>
      <c r="CV19" s="41"/>
      <c r="CW19" s="42"/>
      <c r="CX19" s="42"/>
      <c r="CY19" s="43"/>
      <c r="CZ19" s="44"/>
      <c r="DA19" s="45"/>
    </row>
    <row r="20" spans="1:105" s="2" customFormat="1" ht="29.25" customHeight="1" x14ac:dyDescent="0.3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5" s="2" customFormat="1" ht="29.25" customHeight="1" x14ac:dyDescent="0.3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5" s="2" customFormat="1" ht="29.25" customHeight="1" x14ac:dyDescent="0.3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5" s="2" customFormat="1" ht="29.25" customHeight="1" x14ac:dyDescent="0.3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5" s="2" customFormat="1" ht="29.25" customHeight="1" x14ac:dyDescent="0.3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5" s="2" customFormat="1" ht="29.25" customHeight="1" x14ac:dyDescent="0.3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5" s="2" customFormat="1" ht="29.25" customHeight="1" x14ac:dyDescent="0.3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5" s="2" customFormat="1" ht="29.25" customHeight="1" x14ac:dyDescent="0.3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5" s="2" customFormat="1" ht="29.25" customHeight="1" x14ac:dyDescent="0.3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5" s="2" customFormat="1" ht="29.25" customHeight="1" x14ac:dyDescent="0.3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5" s="2" customFormat="1" ht="29.25" customHeight="1" x14ac:dyDescent="0.3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5" s="2" customFormat="1" ht="29.25" customHeight="1" x14ac:dyDescent="0.3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5" s="2" customFormat="1" ht="29.25" customHeight="1" x14ac:dyDescent="0.3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3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3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3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3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3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3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3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3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3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3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3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3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3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3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3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3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3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3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3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3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3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3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3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3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3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3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3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3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3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3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3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3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3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3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3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3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3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3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3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3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3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3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3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3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3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3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3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3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3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3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3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3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3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3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3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3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3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3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3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3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3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3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3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3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3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3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3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3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3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3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3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3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3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3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3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3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3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3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3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3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3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3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3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3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3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3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3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3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3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3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3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3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3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3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3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3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3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3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3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3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3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3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3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3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3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3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3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3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3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3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3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3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3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3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3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3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3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3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3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3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3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3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3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3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3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3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3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3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3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3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3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3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3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3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3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3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3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3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3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3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3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3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3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3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3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3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3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3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3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3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3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3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3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3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3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3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3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3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3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3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3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3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3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3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3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3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3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3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3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3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3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3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3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3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3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3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3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3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3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3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3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3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3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3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3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3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3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3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3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3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3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3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3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3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3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3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3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3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3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3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3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3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3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3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3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3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3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3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3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3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3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3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3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3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3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3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3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3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3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3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3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3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3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3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3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3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3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3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3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3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3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3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3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3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3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3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3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3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3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3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3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3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3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3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3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3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3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3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3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3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3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3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3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3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3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3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3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3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3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3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3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3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3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3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3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3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3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3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3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3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3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3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3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3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3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3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3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3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3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3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3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3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3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3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3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3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3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3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3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3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3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3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3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3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3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3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3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3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3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3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3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3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3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3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7" s="2" customFormat="1" ht="29.25" customHeight="1" x14ac:dyDescent="0.3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7" s="2" customFormat="1" ht="29.25" customHeight="1" x14ac:dyDescent="0.3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7" s="2" customFormat="1" ht="29.25" customHeight="1" x14ac:dyDescent="0.3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7" s="2" customFormat="1" ht="29.25" customHeight="1" x14ac:dyDescent="0.3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7" s="2" customFormat="1" ht="29.25" customHeight="1" x14ac:dyDescent="0.3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7" s="2" customFormat="1" ht="29.25" customHeight="1" x14ac:dyDescent="0.3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7" s="2" customFormat="1" ht="29.25" customHeight="1" x14ac:dyDescent="0.3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7" s="2" customFormat="1" ht="29.25" customHeight="1" x14ac:dyDescent="0.3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7" s="2" customFormat="1" ht="29.25" customHeight="1" x14ac:dyDescent="0.3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7" s="2" customFormat="1" ht="29.25" customHeight="1" x14ac:dyDescent="0.3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7" s="2" customFormat="1" ht="29.25" customHeight="1" x14ac:dyDescent="0.3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7" s="2" customFormat="1" ht="29.25" customHeight="1" x14ac:dyDescent="0.3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7" s="2" customFormat="1" ht="29.25" customHeight="1" x14ac:dyDescent="0.3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7" s="2" customFormat="1" ht="29.25" customHeight="1" x14ac:dyDescent="0.3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  <c r="DB350" s="1"/>
      <c r="DC350" s="1"/>
    </row>
  </sheetData>
  <protectedRanges>
    <protectedRange sqref="G5 O5 W5 P1:AJ4 BT5:BZ5 AR1:AV4 AK5:AT5 AV5:BF5 BD1:BH4 BH5:BR5 BP1:CC4 BP15:CC65421 AK6:AN6 AP6:AZ6 BB6:BL6 BN6:BZ6 BD15:BH65421 P15:AJ65421 AR15:AV65421 BV7:BV14 BX7:BX14 AK7:BT14 BZ7:BZ14" name="Tartomány1"/>
    <protectedRange sqref="BU7:BU14" name="Tartomány1_2_1"/>
    <protectedRange sqref="BW7:BW14" name="Tartomány1_3_1_1_1_1_2"/>
    <protectedRange sqref="BY7:BY14" name="Tartomány1_5_1_1_1"/>
    <protectedRange sqref="AO6" name="Tartomány1_1"/>
    <protectedRange sqref="BA6" name="Tartomány1_2"/>
    <protectedRange sqref="BM6" name="Tartomány1_3"/>
  </protectedRanges>
  <sortState ref="A7:DC14">
    <sortCondition ref="DA7:DA14"/>
  </sortState>
  <mergeCells count="36">
    <mergeCell ref="CY4:DA5"/>
    <mergeCell ref="A5:A6"/>
    <mergeCell ref="B5:B6"/>
    <mergeCell ref="E5:F5"/>
    <mergeCell ref="G5:N5"/>
    <mergeCell ref="O5:V5"/>
    <mergeCell ref="W5:AD5"/>
    <mergeCell ref="CB5:CC5"/>
    <mergeCell ref="AE5:AE6"/>
    <mergeCell ref="AF5:AF6"/>
    <mergeCell ref="AG5:AG6"/>
    <mergeCell ref="AH5:AJ5"/>
    <mergeCell ref="AK5:AV5"/>
    <mergeCell ref="AW5:BH5"/>
    <mergeCell ref="BI5:BT5"/>
    <mergeCell ref="CN5:CO5"/>
    <mergeCell ref="CP5:CQ5"/>
    <mergeCell ref="CR4:CS5"/>
    <mergeCell ref="CT4:CU5"/>
    <mergeCell ref="CV4:CX5"/>
    <mergeCell ref="BU5:BV5"/>
    <mergeCell ref="BW5:BX5"/>
    <mergeCell ref="BY5:BZ5"/>
    <mergeCell ref="CA5:CA6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5:D5"/>
    <mergeCell ref="CN4:CO4"/>
    <mergeCell ref="CP4:CQ4"/>
  </mergeCells>
  <conditionalFormatting sqref="AW8 BI8">
    <cfRule type="top10" dxfId="1027" priority="679" bottom="1" rank="1"/>
    <cfRule type="top10" dxfId="1026" priority="680" rank="1"/>
  </conditionalFormatting>
  <conditionalFormatting sqref="AX8 BJ8">
    <cfRule type="top10" dxfId="1025" priority="677" bottom="1" rank="1"/>
    <cfRule type="top10" dxfId="1024" priority="678" rank="1"/>
  </conditionalFormatting>
  <conditionalFormatting sqref="AY8 BK8">
    <cfRule type="top10" dxfId="1023" priority="675" bottom="1" rank="1"/>
    <cfRule type="top10" dxfId="1022" priority="676" rank="1"/>
  </conditionalFormatting>
  <conditionalFormatting sqref="AZ8 BL8">
    <cfRule type="top10" dxfId="1021" priority="673" bottom="1" rank="1"/>
    <cfRule type="top10" dxfId="1020" priority="674" rank="1"/>
  </conditionalFormatting>
  <conditionalFormatting sqref="BA8 BM8">
    <cfRule type="top10" dxfId="1019" priority="671" bottom="1" rank="1"/>
    <cfRule type="top10" dxfId="1018" priority="672" rank="1"/>
  </conditionalFormatting>
  <conditionalFormatting sqref="BB8 BN8">
    <cfRule type="top10" dxfId="1017" priority="669" bottom="1" rank="1"/>
    <cfRule type="top10" dxfId="1016" priority="670" rank="1"/>
  </conditionalFormatting>
  <conditionalFormatting sqref="BC8 BO8">
    <cfRule type="top10" dxfId="1015" priority="667" bottom="1" rank="1"/>
    <cfRule type="top10" dxfId="1014" priority="668" rank="1"/>
  </conditionalFormatting>
  <conditionalFormatting sqref="BD8 BP8">
    <cfRule type="top10" dxfId="1013" priority="665" bottom="1" rank="1"/>
    <cfRule type="top10" dxfId="1012" priority="666" rank="1"/>
  </conditionalFormatting>
  <conditionalFormatting sqref="BE8 BQ8">
    <cfRule type="top10" dxfId="1011" priority="663" bottom="1" rank="1"/>
    <cfRule type="top10" dxfId="1010" priority="664" rank="1"/>
  </conditionalFormatting>
  <conditionalFormatting sqref="BF8 BR8">
    <cfRule type="top10" dxfId="1009" priority="661" bottom="1" rank="1"/>
    <cfRule type="top10" dxfId="1008" priority="662" rank="1"/>
  </conditionalFormatting>
  <conditionalFormatting sqref="AW9 BI9">
    <cfRule type="top10" dxfId="1007" priority="659" bottom="1" rank="1"/>
    <cfRule type="top10" dxfId="1006" priority="660" rank="1"/>
  </conditionalFormatting>
  <conditionalFormatting sqref="AX9 BJ9">
    <cfRule type="top10" dxfId="1005" priority="657" bottom="1" rank="1"/>
    <cfRule type="top10" dxfId="1004" priority="658" rank="1"/>
  </conditionalFormatting>
  <conditionalFormatting sqref="AY9 BK9">
    <cfRule type="top10" dxfId="1003" priority="655" bottom="1" rank="1"/>
    <cfRule type="top10" dxfId="1002" priority="656" rank="1"/>
  </conditionalFormatting>
  <conditionalFormatting sqref="AZ9 BL9">
    <cfRule type="top10" dxfId="1001" priority="653" bottom="1" rank="1"/>
    <cfRule type="top10" dxfId="1000" priority="654" rank="1"/>
  </conditionalFormatting>
  <conditionalFormatting sqref="BA9 BM9">
    <cfRule type="top10" dxfId="999" priority="651" bottom="1" rank="1"/>
    <cfRule type="top10" dxfId="998" priority="652" rank="1"/>
  </conditionalFormatting>
  <conditionalFormatting sqref="BB9 BN9">
    <cfRule type="top10" dxfId="997" priority="649" bottom="1" rank="1"/>
    <cfRule type="top10" dxfId="996" priority="650" rank="1"/>
  </conditionalFormatting>
  <conditionalFormatting sqref="BC9 BO9">
    <cfRule type="top10" dxfId="995" priority="647" bottom="1" rank="1"/>
    <cfRule type="top10" dxfId="994" priority="648" rank="1"/>
  </conditionalFormatting>
  <conditionalFormatting sqref="BD9 BP9">
    <cfRule type="top10" dxfId="993" priority="645" bottom="1" rank="1"/>
    <cfRule type="top10" dxfId="992" priority="646" rank="1"/>
  </conditionalFormatting>
  <conditionalFormatting sqref="BE9 BQ9">
    <cfRule type="top10" dxfId="991" priority="643" bottom="1" rank="1"/>
    <cfRule type="top10" dxfId="990" priority="644" rank="1"/>
  </conditionalFormatting>
  <conditionalFormatting sqref="BF9 BR9">
    <cfRule type="top10" dxfId="989" priority="641" bottom="1" rank="1"/>
    <cfRule type="top10" dxfId="988" priority="642" rank="1"/>
  </conditionalFormatting>
  <conditionalFormatting sqref="AK8">
    <cfRule type="top10" dxfId="987" priority="639" bottom="1" rank="1"/>
    <cfRule type="top10" dxfId="986" priority="640" rank="1"/>
  </conditionalFormatting>
  <conditionalFormatting sqref="AW8">
    <cfRule type="top10" dxfId="985" priority="637" bottom="1" rank="1"/>
    <cfRule type="top10" dxfId="984" priority="638" rank="1"/>
  </conditionalFormatting>
  <conditionalFormatting sqref="BI8">
    <cfRule type="top10" dxfId="983" priority="635" bottom="1" rank="1"/>
    <cfRule type="top10" dxfId="982" priority="636" rank="1"/>
  </conditionalFormatting>
  <conditionalFormatting sqref="AK8">
    <cfRule type="top10" dxfId="981" priority="633" bottom="1" rank="1"/>
    <cfRule type="top10" dxfId="980" priority="634" rank="1"/>
  </conditionalFormatting>
  <conditionalFormatting sqref="AL8">
    <cfRule type="top10" dxfId="979" priority="631" bottom="1" rank="1"/>
    <cfRule type="top10" dxfId="978" priority="632" rank="1"/>
  </conditionalFormatting>
  <conditionalFormatting sqref="AM8">
    <cfRule type="top10" dxfId="977" priority="629" bottom="1" rank="1"/>
    <cfRule type="top10" dxfId="976" priority="630" rank="1"/>
  </conditionalFormatting>
  <conditionalFormatting sqref="AN8">
    <cfRule type="top10" dxfId="975" priority="627" bottom="1" rank="1"/>
    <cfRule type="top10" dxfId="974" priority="628" rank="1"/>
  </conditionalFormatting>
  <conditionalFormatting sqref="AO8">
    <cfRule type="top10" dxfId="973" priority="625" bottom="1" rank="1"/>
    <cfRule type="top10" dxfId="972" priority="626" rank="1"/>
  </conditionalFormatting>
  <conditionalFormatting sqref="AP8">
    <cfRule type="top10" dxfId="971" priority="623" bottom="1" rank="1"/>
    <cfRule type="top10" dxfId="970" priority="624" rank="1"/>
  </conditionalFormatting>
  <conditionalFormatting sqref="AQ8">
    <cfRule type="top10" dxfId="969" priority="621" bottom="1" rank="1"/>
    <cfRule type="top10" dxfId="968" priority="622" rank="1"/>
  </conditionalFormatting>
  <conditionalFormatting sqref="AR8">
    <cfRule type="top10" dxfId="967" priority="619" bottom="1" rank="1"/>
    <cfRule type="top10" dxfId="966" priority="620" rank="1"/>
  </conditionalFormatting>
  <conditionalFormatting sqref="AS8">
    <cfRule type="top10" dxfId="965" priority="617" bottom="1" rank="1"/>
    <cfRule type="top10" dxfId="964" priority="618" rank="1"/>
  </conditionalFormatting>
  <conditionalFormatting sqref="AT8">
    <cfRule type="top10" dxfId="963" priority="615" bottom="1" rank="1"/>
    <cfRule type="top10" dxfId="962" priority="616" rank="1"/>
  </conditionalFormatting>
  <conditionalFormatting sqref="AK9">
    <cfRule type="top10" dxfId="961" priority="613" bottom="1" rank="1"/>
    <cfRule type="top10" dxfId="960" priority="614" rank="1"/>
  </conditionalFormatting>
  <conditionalFormatting sqref="AW9">
    <cfRule type="top10" dxfId="959" priority="611" bottom="1" rank="1"/>
    <cfRule type="top10" dxfId="958" priority="612" rank="1"/>
  </conditionalFormatting>
  <conditionalFormatting sqref="BI9">
    <cfRule type="top10" dxfId="957" priority="609" bottom="1" rank="1"/>
    <cfRule type="top10" dxfId="956" priority="610" rank="1"/>
  </conditionalFormatting>
  <conditionalFormatting sqref="AK9">
    <cfRule type="top10" dxfId="955" priority="607" bottom="1" rank="1"/>
    <cfRule type="top10" dxfId="954" priority="608" rank="1"/>
  </conditionalFormatting>
  <conditionalFormatting sqref="AL9">
    <cfRule type="top10" dxfId="953" priority="605" bottom="1" rank="1"/>
    <cfRule type="top10" dxfId="952" priority="606" rank="1"/>
  </conditionalFormatting>
  <conditionalFormatting sqref="AM9">
    <cfRule type="top10" dxfId="951" priority="603" bottom="1" rank="1"/>
    <cfRule type="top10" dxfId="950" priority="604" rank="1"/>
  </conditionalFormatting>
  <conditionalFormatting sqref="AN9">
    <cfRule type="top10" dxfId="949" priority="601" bottom="1" rank="1"/>
    <cfRule type="top10" dxfId="948" priority="602" rank="1"/>
  </conditionalFormatting>
  <conditionalFormatting sqref="AO9">
    <cfRule type="top10" dxfId="947" priority="599" bottom="1" rank="1"/>
    <cfRule type="top10" dxfId="946" priority="600" rank="1"/>
  </conditionalFormatting>
  <conditionalFormatting sqref="AP9">
    <cfRule type="top10" dxfId="945" priority="597" bottom="1" rank="1"/>
    <cfRule type="top10" dxfId="944" priority="598" rank="1"/>
  </conditionalFormatting>
  <conditionalFormatting sqref="AQ9">
    <cfRule type="top10" dxfId="943" priority="595" bottom="1" rank="1"/>
    <cfRule type="top10" dxfId="942" priority="596" rank="1"/>
  </conditionalFormatting>
  <conditionalFormatting sqref="AR9">
    <cfRule type="top10" dxfId="941" priority="593" bottom="1" rank="1"/>
    <cfRule type="top10" dxfId="940" priority="594" rank="1"/>
  </conditionalFormatting>
  <conditionalFormatting sqref="AS9">
    <cfRule type="top10" dxfId="939" priority="591" bottom="1" rank="1"/>
    <cfRule type="top10" dxfId="938" priority="592" rank="1"/>
  </conditionalFormatting>
  <conditionalFormatting sqref="AT9">
    <cfRule type="top10" dxfId="937" priority="589" bottom="1" rank="1"/>
    <cfRule type="top10" dxfId="936" priority="590" rank="1"/>
  </conditionalFormatting>
  <conditionalFormatting sqref="AK7">
    <cfRule type="top10" dxfId="935" priority="177" bottom="1" rank="1"/>
    <cfRule type="top10" dxfId="934" priority="178" rank="1"/>
  </conditionalFormatting>
  <conditionalFormatting sqref="AK7">
    <cfRule type="top10" dxfId="933" priority="175" bottom="1" rank="1"/>
    <cfRule type="top10" dxfId="932" priority="176" rank="1"/>
  </conditionalFormatting>
  <conditionalFormatting sqref="AL7">
    <cfRule type="top10" dxfId="931" priority="173" bottom="1" rank="1"/>
    <cfRule type="top10" dxfId="930" priority="174" rank="1"/>
  </conditionalFormatting>
  <conditionalFormatting sqref="AM7">
    <cfRule type="top10" dxfId="929" priority="171" bottom="1" rank="1"/>
    <cfRule type="top10" dxfId="928" priority="172" rank="1"/>
  </conditionalFormatting>
  <conditionalFormatting sqref="AN7">
    <cfRule type="top10" dxfId="927" priority="169" bottom="1" rank="1"/>
    <cfRule type="top10" dxfId="926" priority="170" rank="1"/>
  </conditionalFormatting>
  <conditionalFormatting sqref="AO7">
    <cfRule type="top10" dxfId="925" priority="167" bottom="1" rank="1"/>
    <cfRule type="top10" dxfId="924" priority="168" rank="1"/>
  </conditionalFormatting>
  <conditionalFormatting sqref="AP7">
    <cfRule type="top10" dxfId="923" priority="165" bottom="1" rank="1"/>
    <cfRule type="top10" dxfId="922" priority="166" rank="1"/>
  </conditionalFormatting>
  <conditionalFormatting sqref="AQ7">
    <cfRule type="top10" dxfId="921" priority="163" bottom="1" rank="1"/>
    <cfRule type="top10" dxfId="920" priority="164" rank="1"/>
  </conditionalFormatting>
  <conditionalFormatting sqref="AR7">
    <cfRule type="top10" dxfId="919" priority="161" bottom="1" rank="1"/>
    <cfRule type="top10" dxfId="918" priority="162" rank="1"/>
  </conditionalFormatting>
  <conditionalFormatting sqref="AS7">
    <cfRule type="top10" dxfId="917" priority="159" bottom="1" rank="1"/>
    <cfRule type="top10" dxfId="916" priority="160" rank="1"/>
  </conditionalFormatting>
  <conditionalFormatting sqref="AT7">
    <cfRule type="top10" dxfId="915" priority="157" bottom="1" rank="1"/>
    <cfRule type="top10" dxfId="914" priority="158" rank="1"/>
  </conditionalFormatting>
  <conditionalFormatting sqref="AW7">
    <cfRule type="top10" dxfId="913" priority="155" bottom="1" rank="1"/>
    <cfRule type="top10" dxfId="912" priority="156" rank="1"/>
  </conditionalFormatting>
  <conditionalFormatting sqref="AW7">
    <cfRule type="top10" dxfId="911" priority="153" bottom="1" rank="1"/>
    <cfRule type="top10" dxfId="910" priority="154" rank="1"/>
  </conditionalFormatting>
  <conditionalFormatting sqref="AX7">
    <cfRule type="top10" dxfId="909" priority="151" bottom="1" rank="1"/>
    <cfRule type="top10" dxfId="908" priority="152" rank="1"/>
  </conditionalFormatting>
  <conditionalFormatting sqref="AY7">
    <cfRule type="top10" dxfId="907" priority="149" bottom="1" rank="1"/>
    <cfRule type="top10" dxfId="906" priority="150" rank="1"/>
  </conditionalFormatting>
  <conditionalFormatting sqref="AZ7">
    <cfRule type="top10" dxfId="905" priority="147" bottom="1" rank="1"/>
    <cfRule type="top10" dxfId="904" priority="148" rank="1"/>
  </conditionalFormatting>
  <conditionalFormatting sqref="BA7">
    <cfRule type="top10" dxfId="903" priority="145" bottom="1" rank="1"/>
    <cfRule type="top10" dxfId="902" priority="146" rank="1"/>
  </conditionalFormatting>
  <conditionalFormatting sqref="BB7">
    <cfRule type="top10" dxfId="901" priority="143" bottom="1" rank="1"/>
    <cfRule type="top10" dxfId="900" priority="144" rank="1"/>
  </conditionalFormatting>
  <conditionalFormatting sqref="BC7">
    <cfRule type="top10" dxfId="899" priority="141" bottom="1" rank="1"/>
    <cfRule type="top10" dxfId="898" priority="142" rank="1"/>
  </conditionalFormatting>
  <conditionalFormatting sqref="BD7">
    <cfRule type="top10" dxfId="897" priority="139" bottom="1" rank="1"/>
    <cfRule type="top10" dxfId="896" priority="140" rank="1"/>
  </conditionalFormatting>
  <conditionalFormatting sqref="BE7">
    <cfRule type="top10" dxfId="895" priority="137" bottom="1" rank="1"/>
    <cfRule type="top10" dxfId="894" priority="138" rank="1"/>
  </conditionalFormatting>
  <conditionalFormatting sqref="BF7">
    <cfRule type="top10" dxfId="893" priority="135" bottom="1" rank="1"/>
    <cfRule type="top10" dxfId="892" priority="136" rank="1"/>
  </conditionalFormatting>
  <conditionalFormatting sqref="BI7">
    <cfRule type="top10" dxfId="891" priority="133" bottom="1" rank="1"/>
    <cfRule type="top10" dxfId="890" priority="134" rank="1"/>
  </conditionalFormatting>
  <conditionalFormatting sqref="BI7">
    <cfRule type="top10" dxfId="889" priority="131" bottom="1" rank="1"/>
    <cfRule type="top10" dxfId="888" priority="132" rank="1"/>
  </conditionalFormatting>
  <conditionalFormatting sqref="BJ7">
    <cfRule type="top10" dxfId="887" priority="129" bottom="1" rank="1"/>
    <cfRule type="top10" dxfId="886" priority="130" rank="1"/>
  </conditionalFormatting>
  <conditionalFormatting sqref="BK7">
    <cfRule type="top10" dxfId="885" priority="127" bottom="1" rank="1"/>
    <cfRule type="top10" dxfId="884" priority="128" rank="1"/>
  </conditionalFormatting>
  <conditionalFormatting sqref="BL7">
    <cfRule type="top10" dxfId="883" priority="125" bottom="1" rank="1"/>
    <cfRule type="top10" dxfId="882" priority="126" rank="1"/>
  </conditionalFormatting>
  <conditionalFormatting sqref="BM7">
    <cfRule type="top10" dxfId="881" priority="123" bottom="1" rank="1"/>
    <cfRule type="top10" dxfId="880" priority="124" rank="1"/>
  </conditionalFormatting>
  <conditionalFormatting sqref="BN7">
    <cfRule type="top10" dxfId="879" priority="121" bottom="1" rank="1"/>
    <cfRule type="top10" dxfId="878" priority="122" rank="1"/>
  </conditionalFormatting>
  <conditionalFormatting sqref="BO7">
    <cfRule type="top10" dxfId="877" priority="119" bottom="1" rank="1"/>
    <cfRule type="top10" dxfId="876" priority="120" rank="1"/>
  </conditionalFormatting>
  <conditionalFormatting sqref="BP7">
    <cfRule type="top10" dxfId="875" priority="117" bottom="1" rank="1"/>
    <cfRule type="top10" dxfId="874" priority="118" rank="1"/>
  </conditionalFormatting>
  <conditionalFormatting sqref="BQ7">
    <cfRule type="top10" dxfId="873" priority="115" bottom="1" rank="1"/>
    <cfRule type="top10" dxfId="872" priority="116" rank="1"/>
  </conditionalFormatting>
  <conditionalFormatting sqref="BR7">
    <cfRule type="top10" dxfId="871" priority="113" bottom="1" rank="1"/>
    <cfRule type="top10" dxfId="870" priority="114" rank="1"/>
  </conditionalFormatting>
  <conditionalFormatting sqref="AE7:AG9">
    <cfRule type="top10" dxfId="869" priority="739" bottom="1" rank="1"/>
    <cfRule type="top10" dxfId="868" priority="740" rank="1"/>
  </conditionalFormatting>
  <conditionalFormatting sqref="BV7:BV9 BX7:BX9 BZ7:BZ9">
    <cfRule type="top10" dxfId="867" priority="763" bottom="1" rank="1"/>
    <cfRule type="top10" dxfId="866" priority="764" rank="1"/>
  </conditionalFormatting>
  <conditionalFormatting sqref="BU7:BU9">
    <cfRule type="top10" dxfId="865" priority="769" bottom="1" rank="1"/>
    <cfRule type="top10" dxfId="864" priority="770" rank="1"/>
  </conditionalFormatting>
  <conditionalFormatting sqref="BW7:BW9">
    <cfRule type="top10" dxfId="863" priority="771" bottom="1" rank="1"/>
    <cfRule type="top10" dxfId="862" priority="772" rank="1"/>
  </conditionalFormatting>
  <conditionalFormatting sqref="BY7:BY9">
    <cfRule type="top10" dxfId="861" priority="773" bottom="1" rank="1"/>
    <cfRule type="top10" dxfId="860" priority="774" rank="1"/>
  </conditionalFormatting>
  <conditionalFormatting sqref="AW10:AW14 BI10:BI14">
    <cfRule type="top10" dxfId="859" priority="1255" bottom="1" rank="1"/>
    <cfRule type="top10" dxfId="858" priority="1256" rank="1"/>
  </conditionalFormatting>
  <conditionalFormatting sqref="AX10:AX14 BJ10:BJ14">
    <cfRule type="top10" dxfId="857" priority="1259" bottom="1" rank="1"/>
    <cfRule type="top10" dxfId="856" priority="1260" rank="1"/>
  </conditionalFormatting>
  <conditionalFormatting sqref="AY10:AY14 BK10:BK14">
    <cfRule type="top10" dxfId="855" priority="1263" bottom="1" rank="1"/>
    <cfRule type="top10" dxfId="854" priority="1264" rank="1"/>
  </conditionalFormatting>
  <conditionalFormatting sqref="AZ10:AZ14 BL10:BL14">
    <cfRule type="top10" dxfId="853" priority="1267" bottom="1" rank="1"/>
    <cfRule type="top10" dxfId="852" priority="1268" rank="1"/>
  </conditionalFormatting>
  <conditionalFormatting sqref="BA10:BA14 BM10:BM14">
    <cfRule type="top10" dxfId="851" priority="1271" bottom="1" rank="1"/>
    <cfRule type="top10" dxfId="850" priority="1272" rank="1"/>
  </conditionalFormatting>
  <conditionalFormatting sqref="BB10:BB14 BN10:BN14">
    <cfRule type="top10" dxfId="849" priority="1275" bottom="1" rank="1"/>
    <cfRule type="top10" dxfId="848" priority="1276" rank="1"/>
  </conditionalFormatting>
  <conditionalFormatting sqref="BC10:BC14 BO10:BO14">
    <cfRule type="top10" dxfId="847" priority="1279" bottom="1" rank="1"/>
    <cfRule type="top10" dxfId="846" priority="1280" rank="1"/>
  </conditionalFormatting>
  <conditionalFormatting sqref="BD10:BD14 BP10:BP14">
    <cfRule type="top10" dxfId="845" priority="1283" bottom="1" rank="1"/>
    <cfRule type="top10" dxfId="844" priority="1284" rank="1"/>
  </conditionalFormatting>
  <conditionalFormatting sqref="BE10:BE14 BQ10:BQ14">
    <cfRule type="top10" dxfId="843" priority="1287" bottom="1" rank="1"/>
    <cfRule type="top10" dxfId="842" priority="1288" rank="1"/>
  </conditionalFormatting>
  <conditionalFormatting sqref="BF10:BF14 BR10:BR14">
    <cfRule type="top10" dxfId="841" priority="1291" bottom="1" rank="1"/>
    <cfRule type="top10" dxfId="840" priority="1292" rank="1"/>
  </conditionalFormatting>
  <conditionalFormatting sqref="AK10:AK14">
    <cfRule type="top10" dxfId="839" priority="1295" bottom="1" rank="1"/>
    <cfRule type="top10" dxfId="838" priority="1296" rank="1"/>
  </conditionalFormatting>
  <conditionalFormatting sqref="AW10:AW14">
    <cfRule type="top10" dxfId="837" priority="1297" bottom="1" rank="1"/>
    <cfRule type="top10" dxfId="836" priority="1298" rank="1"/>
  </conditionalFormatting>
  <conditionalFormatting sqref="BI10:BI14">
    <cfRule type="top10" dxfId="835" priority="1299" bottom="1" rank="1"/>
    <cfRule type="top10" dxfId="834" priority="1300" rank="1"/>
  </conditionalFormatting>
  <conditionalFormatting sqref="AK10:AK14">
    <cfRule type="top10" dxfId="833" priority="1301" bottom="1" rank="1"/>
    <cfRule type="top10" dxfId="832" priority="1302" rank="1"/>
  </conditionalFormatting>
  <conditionalFormatting sqref="AL10:AL14">
    <cfRule type="top10" dxfId="831" priority="1303" bottom="1" rank="1"/>
    <cfRule type="top10" dxfId="830" priority="1304" rank="1"/>
  </conditionalFormatting>
  <conditionalFormatting sqref="AM10:AM14">
    <cfRule type="top10" dxfId="829" priority="1305" bottom="1" rank="1"/>
    <cfRule type="top10" dxfId="828" priority="1306" rank="1"/>
  </conditionalFormatting>
  <conditionalFormatting sqref="AN10:AN14">
    <cfRule type="top10" dxfId="827" priority="1307" bottom="1" rank="1"/>
    <cfRule type="top10" dxfId="826" priority="1308" rank="1"/>
  </conditionalFormatting>
  <conditionalFormatting sqref="AO10:AO14">
    <cfRule type="top10" dxfId="825" priority="1309" bottom="1" rank="1"/>
    <cfRule type="top10" dxfId="824" priority="1310" rank="1"/>
  </conditionalFormatting>
  <conditionalFormatting sqref="AP10:AP14">
    <cfRule type="top10" dxfId="823" priority="1311" bottom="1" rank="1"/>
    <cfRule type="top10" dxfId="822" priority="1312" rank="1"/>
  </conditionalFormatting>
  <conditionalFormatting sqref="AQ10:AQ14">
    <cfRule type="top10" dxfId="821" priority="1313" bottom="1" rank="1"/>
    <cfRule type="top10" dxfId="820" priority="1314" rank="1"/>
  </conditionalFormatting>
  <conditionalFormatting sqref="AR10:AR14">
    <cfRule type="top10" dxfId="819" priority="1315" bottom="1" rank="1"/>
    <cfRule type="top10" dxfId="818" priority="1316" rank="1"/>
  </conditionalFormatting>
  <conditionalFormatting sqref="AS10:AS14">
    <cfRule type="top10" dxfId="817" priority="1317" bottom="1" rank="1"/>
    <cfRule type="top10" dxfId="816" priority="1318" rank="1"/>
  </conditionalFormatting>
  <conditionalFormatting sqref="AT10:AT14">
    <cfRule type="top10" dxfId="815" priority="1319" bottom="1" rank="1"/>
    <cfRule type="top10" dxfId="814" priority="1320" rank="1"/>
  </conditionalFormatting>
  <conditionalFormatting sqref="AE10:AG14">
    <cfRule type="top10" dxfId="813" priority="1321" bottom="1" rank="1"/>
    <cfRule type="top10" dxfId="812" priority="1322" rank="1"/>
  </conditionalFormatting>
  <conditionalFormatting sqref="BV10:BV14 BX10:BX14 BZ10:BZ14">
    <cfRule type="top10" dxfId="811" priority="1323" bottom="1" rank="1"/>
    <cfRule type="top10" dxfId="810" priority="1324" rank="1"/>
  </conditionalFormatting>
  <conditionalFormatting sqref="BU10:BU14">
    <cfRule type="top10" dxfId="809" priority="1329" bottom="1" rank="1"/>
    <cfRule type="top10" dxfId="808" priority="1330" rank="1"/>
  </conditionalFormatting>
  <conditionalFormatting sqref="BW10:BW14">
    <cfRule type="top10" dxfId="807" priority="1331" bottom="1" rank="1"/>
    <cfRule type="top10" dxfId="806" priority="1332" rank="1"/>
  </conditionalFormatting>
  <conditionalFormatting sqref="BY10:BY14">
    <cfRule type="top10" dxfId="805" priority="1333" bottom="1" rank="1"/>
    <cfRule type="top10" dxfId="804" priority="1334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8"/>
  <sheetViews>
    <sheetView workbookViewId="0">
      <pane xSplit="2" ySplit="6" topLeftCell="C7" activePane="bottomRight" state="frozen"/>
      <selection activeCell="AO9" sqref="AO9"/>
      <selection pane="topRight" activeCell="AO9" sqref="AO9"/>
      <selection pane="bottomLeft" activeCell="AO9" sqref="AO9"/>
      <selection pane="bottomRight" activeCell="B15" sqref="B15"/>
    </sheetView>
  </sheetViews>
  <sheetFormatPr defaultColWidth="9.85546875" defaultRowHeight="18.75" x14ac:dyDescent="0.3"/>
  <cols>
    <col min="1" max="1" width="42.28515625" style="28" customWidth="1"/>
    <col min="2" max="2" width="20.7109375" style="29" customWidth="1"/>
    <col min="3" max="3" width="7.85546875" style="29" customWidth="1"/>
    <col min="4" max="4" width="4.42578125" style="29" bestFit="1" customWidth="1"/>
    <col min="5" max="5" width="7.85546875" style="29" customWidth="1"/>
    <col min="6" max="6" width="4.42578125" style="29" bestFit="1" customWidth="1"/>
    <col min="7" max="7" width="3" style="29" customWidth="1"/>
    <col min="8" max="8" width="2.5703125" style="28" bestFit="1" customWidth="1"/>
    <col min="9" max="13" width="2.5703125" style="28" customWidth="1"/>
    <col min="14" max="14" width="2.5703125" style="28" hidden="1" customWidth="1"/>
    <col min="15" max="21" width="2.5703125" style="28" customWidth="1"/>
    <col min="22" max="22" width="2.5703125" style="28" hidden="1" customWidth="1"/>
    <col min="23" max="26" width="2.5703125" style="28" customWidth="1"/>
    <col min="27" max="29" width="2.5703125" style="30" customWidth="1"/>
    <col min="30" max="30" width="2.5703125" style="30" hidden="1" customWidth="1"/>
    <col min="31" max="33" width="6.85546875" style="32" customWidth="1"/>
    <col min="34" max="34" width="4.85546875" style="34" customWidth="1"/>
    <col min="35" max="35" width="5.140625" style="33" hidden="1" customWidth="1"/>
    <col min="36" max="36" width="5.28515625" style="33" hidden="1" customWidth="1"/>
    <col min="37" max="37" width="3.85546875" style="31" bestFit="1" customWidth="1"/>
    <col min="38" max="39" width="3.42578125" style="31" customWidth="1"/>
    <col min="40" max="40" width="3.85546875" style="31" customWidth="1"/>
    <col min="41" max="41" width="4.140625" style="31" customWidth="1"/>
    <col min="42" max="45" width="3.42578125" style="31" customWidth="1"/>
    <col min="46" max="46" width="3.85546875" style="31" customWidth="1"/>
    <col min="47" max="47" width="2.5703125" style="28" customWidth="1"/>
    <col min="48" max="48" width="2.5703125" style="28" hidden="1" customWidth="1"/>
    <col min="49" max="49" width="3.85546875" style="31" bestFit="1" customWidth="1"/>
    <col min="50" max="51" width="3.42578125" style="31" customWidth="1"/>
    <col min="52" max="52" width="3.85546875" style="31" customWidth="1"/>
    <col min="53" max="53" width="4" style="31" customWidth="1"/>
    <col min="54" max="57" width="3.42578125" style="31" customWidth="1"/>
    <col min="58" max="58" width="3.85546875" style="31" customWidth="1"/>
    <col min="59" max="59" width="2.5703125" style="28" customWidth="1"/>
    <col min="60" max="60" width="2.5703125" style="28" hidden="1" customWidth="1"/>
    <col min="61" max="61" width="3.85546875" style="31" bestFit="1" customWidth="1"/>
    <col min="62" max="63" width="3.42578125" style="31" customWidth="1"/>
    <col min="64" max="65" width="3.85546875" style="31" customWidth="1"/>
    <col min="66" max="68" width="3.42578125" style="31" customWidth="1"/>
    <col min="69" max="69" width="3.85546875" style="31" bestFit="1" customWidth="1"/>
    <col min="70" max="70" width="3.85546875" style="31" customWidth="1"/>
    <col min="71" max="71" width="2.5703125" style="28" customWidth="1"/>
    <col min="72" max="72" width="2.5703125" style="28" hidden="1" customWidth="1"/>
    <col min="73" max="73" width="5.28515625" style="35" customWidth="1"/>
    <col min="74" max="74" width="6.140625" style="36" hidden="1" customWidth="1"/>
    <col min="75" max="75" width="5.28515625" style="35" customWidth="1"/>
    <col min="76" max="76" width="6.140625" style="36" hidden="1" customWidth="1"/>
    <col min="77" max="77" width="5.28515625" style="35" customWidth="1"/>
    <col min="78" max="78" width="6.140625" style="36" hidden="1" customWidth="1"/>
    <col min="79" max="79" width="5.140625" style="34" bestFit="1" customWidth="1"/>
    <col min="80" max="81" width="5.140625" style="34" hidden="1" customWidth="1"/>
    <col min="82" max="82" width="4.85546875" style="37" customWidth="1"/>
    <col min="83" max="83" width="4.42578125" style="37" hidden="1" customWidth="1"/>
    <col min="84" max="84" width="6.140625" style="38" bestFit="1" customWidth="1"/>
    <col min="85" max="85" width="6.42578125" style="40" customWidth="1"/>
    <col min="86" max="86" width="5.42578125" style="39" customWidth="1"/>
    <col min="87" max="87" width="6.42578125" style="40" customWidth="1"/>
    <col min="88" max="88" width="4.7109375" style="39" customWidth="1"/>
    <col min="89" max="90" width="7.42578125" style="41" customWidth="1"/>
    <col min="91" max="91" width="7.42578125" style="46" customWidth="1"/>
    <col min="92" max="92" width="6.85546875" style="46" customWidth="1"/>
    <col min="93" max="93" width="4.42578125" style="114" bestFit="1" customWidth="1"/>
    <col min="94" max="94" width="6.85546875" style="46" customWidth="1"/>
    <col min="95" max="95" width="4.42578125" style="114" bestFit="1" customWidth="1"/>
    <col min="96" max="96" width="6.85546875" style="47" customWidth="1"/>
    <col min="97" max="97" width="4.42578125" style="48" bestFit="1" customWidth="1"/>
    <col min="98" max="98" width="6.5703125" style="41" customWidth="1"/>
    <col min="99" max="99" width="4.42578125" style="41" bestFit="1" customWidth="1"/>
    <col min="100" max="100" width="7.42578125" style="41" customWidth="1"/>
    <col min="101" max="101" width="4.140625" style="42" customWidth="1"/>
    <col min="102" max="102" width="5.7109375" style="42" bestFit="1" customWidth="1"/>
    <col min="103" max="103" width="10.140625" style="43" bestFit="1" customWidth="1"/>
    <col min="104" max="104" width="10.140625" style="44" bestFit="1" customWidth="1"/>
    <col min="105" max="105" width="5.42578125" style="45" customWidth="1"/>
    <col min="106" max="16384" width="9.85546875" style="1"/>
  </cols>
  <sheetData>
    <row r="1" spans="1:106" s="62" customFormat="1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49"/>
      <c r="CV1" s="49"/>
      <c r="CW1" s="50"/>
      <c r="CX1" s="50"/>
      <c r="CY1" s="51"/>
      <c r="CZ1" s="52"/>
      <c r="DA1" s="53"/>
    </row>
    <row r="2" spans="1:106" s="62" customFormat="1" x14ac:dyDescent="0.3">
      <c r="A2" s="120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49"/>
      <c r="CV2" s="49"/>
      <c r="CW2" s="50"/>
      <c r="CX2" s="50"/>
      <c r="CY2" s="51"/>
      <c r="CZ2" s="52"/>
      <c r="DA2" s="53"/>
    </row>
    <row r="3" spans="1:106" s="62" customFormat="1" x14ac:dyDescent="0.3">
      <c r="A3" s="120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2">
      <c r="A4" s="64"/>
      <c r="B4" s="65"/>
      <c r="C4" s="69"/>
      <c r="D4" s="65"/>
      <c r="E4" s="69"/>
      <c r="F4" s="65"/>
      <c r="G4" s="63"/>
      <c r="H4" s="121" t="s">
        <v>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  <c r="AK4" s="124" t="s">
        <v>2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11"/>
      <c r="CC4" s="111"/>
      <c r="CD4" s="126" t="s">
        <v>3</v>
      </c>
      <c r="CE4" s="126"/>
      <c r="CF4" s="127"/>
      <c r="CG4" s="128" t="s">
        <v>1</v>
      </c>
      <c r="CH4" s="129"/>
      <c r="CI4" s="130" t="s">
        <v>4</v>
      </c>
      <c r="CJ4" s="131"/>
      <c r="CK4" s="132" t="s">
        <v>5</v>
      </c>
      <c r="CL4" s="133"/>
      <c r="CM4" s="134"/>
      <c r="CN4" s="135"/>
      <c r="CO4" s="136"/>
      <c r="CP4" s="135"/>
      <c r="CQ4" s="136"/>
      <c r="CR4" s="128" t="s">
        <v>1</v>
      </c>
      <c r="CS4" s="137"/>
      <c r="CT4" s="138" t="s">
        <v>4</v>
      </c>
      <c r="CU4" s="131"/>
      <c r="CV4" s="132" t="s">
        <v>5</v>
      </c>
      <c r="CW4" s="133"/>
      <c r="CX4" s="134"/>
      <c r="CY4" s="139" t="s">
        <v>6</v>
      </c>
      <c r="CZ4" s="140"/>
      <c r="DA4" s="141"/>
      <c r="DB4" s="89"/>
    </row>
    <row r="5" spans="1:106" s="62" customFormat="1" ht="16.5" customHeight="1" x14ac:dyDescent="0.2">
      <c r="A5" s="142" t="s">
        <v>7</v>
      </c>
      <c r="B5" s="144" t="s">
        <v>41</v>
      </c>
      <c r="C5" s="135" t="s">
        <v>40</v>
      </c>
      <c r="D5" s="136"/>
      <c r="E5" s="135" t="s">
        <v>39</v>
      </c>
      <c r="F5" s="136"/>
      <c r="G5" s="123" t="s">
        <v>8</v>
      </c>
      <c r="H5" s="124"/>
      <c r="I5" s="124"/>
      <c r="J5" s="124"/>
      <c r="K5" s="124"/>
      <c r="L5" s="124"/>
      <c r="M5" s="124"/>
      <c r="N5" s="124"/>
      <c r="O5" s="124" t="s">
        <v>9</v>
      </c>
      <c r="P5" s="124"/>
      <c r="Q5" s="124"/>
      <c r="R5" s="124"/>
      <c r="S5" s="124"/>
      <c r="T5" s="124"/>
      <c r="U5" s="124"/>
      <c r="V5" s="124"/>
      <c r="W5" s="124" t="s">
        <v>10</v>
      </c>
      <c r="X5" s="124"/>
      <c r="Y5" s="124"/>
      <c r="Z5" s="124"/>
      <c r="AA5" s="124"/>
      <c r="AB5" s="124"/>
      <c r="AC5" s="124"/>
      <c r="AD5" s="121"/>
      <c r="AE5" s="147" t="s">
        <v>11</v>
      </c>
      <c r="AF5" s="148" t="s">
        <v>12</v>
      </c>
      <c r="AG5" s="149" t="s">
        <v>13</v>
      </c>
      <c r="AH5" s="150"/>
      <c r="AI5" s="151"/>
      <c r="AJ5" s="151"/>
      <c r="AK5" s="152" t="s">
        <v>11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 t="s">
        <v>12</v>
      </c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 t="s">
        <v>13</v>
      </c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17" t="s">
        <v>11</v>
      </c>
      <c r="BV5" s="117"/>
      <c r="BW5" s="117" t="s">
        <v>12</v>
      </c>
      <c r="BX5" s="117"/>
      <c r="BY5" s="117" t="s">
        <v>13</v>
      </c>
      <c r="BZ5" s="118"/>
      <c r="CA5" s="119" t="s">
        <v>14</v>
      </c>
      <c r="CB5" s="146" t="s">
        <v>15</v>
      </c>
      <c r="CC5" s="146"/>
      <c r="CD5" s="126"/>
      <c r="CE5" s="126"/>
      <c r="CF5" s="127"/>
      <c r="CG5" s="128"/>
      <c r="CH5" s="129"/>
      <c r="CI5" s="130"/>
      <c r="CJ5" s="131"/>
      <c r="CK5" s="132"/>
      <c r="CL5" s="133"/>
      <c r="CM5" s="134"/>
      <c r="CN5" s="135" t="s">
        <v>40</v>
      </c>
      <c r="CO5" s="136"/>
      <c r="CP5" s="135" t="s">
        <v>39</v>
      </c>
      <c r="CQ5" s="136"/>
      <c r="CR5" s="128"/>
      <c r="CS5" s="137"/>
      <c r="CT5" s="138"/>
      <c r="CU5" s="131"/>
      <c r="CV5" s="132"/>
      <c r="CW5" s="133"/>
      <c r="CX5" s="134"/>
      <c r="CY5" s="139"/>
      <c r="CZ5" s="140"/>
      <c r="DA5" s="141"/>
      <c r="DB5" s="89"/>
    </row>
    <row r="6" spans="1:106" s="62" customFormat="1" ht="123" customHeight="1" x14ac:dyDescent="0.2">
      <c r="A6" s="143"/>
      <c r="B6" s="145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7"/>
      <c r="AF6" s="148"/>
      <c r="AG6" s="149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19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x14ac:dyDescent="0.3">
      <c r="A7" s="115" t="s">
        <v>78</v>
      </c>
      <c r="B7" s="68"/>
      <c r="C7" s="69">
        <v>169</v>
      </c>
      <c r="D7" s="72">
        <f t="shared" ref="D7:D20" si="0">IF(ISNUMBER(C7),RANK(C7,C:C),"")</f>
        <v>1</v>
      </c>
      <c r="E7" s="69">
        <v>166</v>
      </c>
      <c r="F7" s="72">
        <f t="shared" ref="F7:F20" si="1">IF(ISNUMBER(E7),RANK(E7,E:E),"")</f>
        <v>1</v>
      </c>
      <c r="G7" s="13">
        <v>3</v>
      </c>
      <c r="H7" s="14">
        <v>16</v>
      </c>
      <c r="I7" s="14">
        <v>15</v>
      </c>
      <c r="J7" s="14">
        <v>6</v>
      </c>
      <c r="K7" s="14">
        <v>2</v>
      </c>
      <c r="L7" s="14">
        <v>0</v>
      </c>
      <c r="M7" s="74">
        <v>3</v>
      </c>
      <c r="N7" s="14"/>
      <c r="O7" s="14">
        <v>2</v>
      </c>
      <c r="P7" s="14">
        <v>15</v>
      </c>
      <c r="Q7" s="14">
        <v>17</v>
      </c>
      <c r="R7" s="14">
        <v>6</v>
      </c>
      <c r="S7" s="14">
        <v>1</v>
      </c>
      <c r="T7" s="14">
        <v>0</v>
      </c>
      <c r="U7" s="74">
        <v>3</v>
      </c>
      <c r="V7" s="14"/>
      <c r="W7" s="14">
        <v>3</v>
      </c>
      <c r="X7" s="14">
        <v>18</v>
      </c>
      <c r="Y7" s="14">
        <v>16</v>
      </c>
      <c r="Z7" s="14">
        <v>5</v>
      </c>
      <c r="AA7" s="14">
        <v>1</v>
      </c>
      <c r="AB7" s="14">
        <v>0</v>
      </c>
      <c r="AC7" s="74">
        <v>3</v>
      </c>
      <c r="AD7" s="15">
        <v>0</v>
      </c>
      <c r="AE7" s="101">
        <f t="shared" ref="AE7:AE20" si="2">IF(ISNONTEXT(A7),"",(MIN(80,(IF(H7&gt;7,10,H7*0.89)+(IF(I7&gt;14,20,I7*1.33))+(IF(J7&gt;14,30,J7*2))+(K7*3))+(L7*4.5))))</f>
        <v>48</v>
      </c>
      <c r="AF7" s="16">
        <f t="shared" ref="AF7:AF20" si="3">IF(ISNONTEXT(A7),"",(MIN(80,(IF(P7&gt;7,10,P7*0.89)+(IF(Q7&gt;14,20,Q7*1.33))+(IF(R7&gt;14,30,R7*2))+(S7*3)+(T7*4.5)))))</f>
        <v>45</v>
      </c>
      <c r="AG7" s="102">
        <f t="shared" ref="AG7:AG20" si="4">IF(ISNONTEXT(A7),"",(MIN(80,(IF(X7&gt;7,10,X7*0.89)+(IF(Y7&gt;14,20,Y7*1.33))+(IF(Z7&gt;14,30,Z7*2))+(AA7*3)+(AB7*4.5)))))</f>
        <v>43</v>
      </c>
      <c r="AH7" s="100">
        <f t="shared" ref="AH7:AH20" si="5">IF(ISNONTEXT(A7),"",(SUM(AE7,AF7,AG7)/3))</f>
        <v>45.333333333333336</v>
      </c>
      <c r="AI7" s="60">
        <f t="shared" ref="AI7:AI20" si="6">(M7+U7+AC7)/3*12.5</f>
        <v>37.5</v>
      </c>
      <c r="AJ7" s="60">
        <f t="shared" ref="AJ7:AJ20" si="7">(N7+V7+AD7)/3*25</f>
        <v>0</v>
      </c>
      <c r="AK7" s="17">
        <v>8</v>
      </c>
      <c r="AL7" s="17">
        <v>7</v>
      </c>
      <c r="AM7" s="17">
        <v>8</v>
      </c>
      <c r="AN7" s="17">
        <v>6</v>
      </c>
      <c r="AO7" s="17">
        <v>21</v>
      </c>
      <c r="AP7" s="17">
        <v>7</v>
      </c>
      <c r="AQ7" s="17">
        <v>6</v>
      </c>
      <c r="AR7" s="17">
        <v>7</v>
      </c>
      <c r="AS7" s="17">
        <v>8</v>
      </c>
      <c r="AT7" s="17">
        <v>8</v>
      </c>
      <c r="AU7" s="76">
        <v>1</v>
      </c>
      <c r="AV7" s="18"/>
      <c r="AW7" s="17">
        <v>8</v>
      </c>
      <c r="AX7" s="17">
        <v>6</v>
      </c>
      <c r="AY7" s="17">
        <v>9</v>
      </c>
      <c r="AZ7" s="17">
        <v>8</v>
      </c>
      <c r="BA7" s="17">
        <v>20</v>
      </c>
      <c r="BB7" s="17">
        <v>4</v>
      </c>
      <c r="BC7" s="17">
        <v>4</v>
      </c>
      <c r="BD7" s="17">
        <v>4</v>
      </c>
      <c r="BE7" s="17">
        <v>3</v>
      </c>
      <c r="BF7" s="17">
        <v>3</v>
      </c>
      <c r="BG7" s="76">
        <v>1</v>
      </c>
      <c r="BH7" s="18"/>
      <c r="BI7" s="17">
        <v>8</v>
      </c>
      <c r="BJ7" s="17">
        <v>5</v>
      </c>
      <c r="BK7" s="17">
        <v>7</v>
      </c>
      <c r="BL7" s="17">
        <v>7</v>
      </c>
      <c r="BM7" s="17">
        <v>12</v>
      </c>
      <c r="BN7" s="17">
        <v>2</v>
      </c>
      <c r="BO7" s="17">
        <v>4</v>
      </c>
      <c r="BP7" s="17">
        <v>2</v>
      </c>
      <c r="BQ7" s="17">
        <v>7</v>
      </c>
      <c r="BR7" s="17">
        <v>3</v>
      </c>
      <c r="BS7" s="78">
        <v>3</v>
      </c>
      <c r="BT7" s="27">
        <v>0</v>
      </c>
      <c r="BU7" s="19">
        <f t="shared" ref="BU7:BU20" si="8">((AK7+AL7)*1.5)+AM7+(AN7*2)+AO7+((AP7+AQ7+AR7+AS7+AT7)*0.6)</f>
        <v>85.1</v>
      </c>
      <c r="BV7" s="20">
        <f t="shared" ref="BV7:BV20" si="9">(BU7*2.5)-(((AU7*12.5)+(AV7*25))/2)</f>
        <v>206.5</v>
      </c>
      <c r="BW7" s="19">
        <f t="shared" ref="BW7:BW20" si="10">((AW7+AX7)*1.5)+AY7+(AZ7*2)+BA7+((BB7+BC7+BD7+BE7+BF7)*0.6)</f>
        <v>76.8</v>
      </c>
      <c r="BX7" s="20">
        <f t="shared" ref="BX7:BX20" si="11">(BW7*2.5)-(((BG7*12.5)+(BH7*25))/2)</f>
        <v>185.75</v>
      </c>
      <c r="BY7" s="19">
        <f t="shared" ref="BY7:BY20" si="12">((BI7+BJ7)*1.5)+BK7+(BL7*2)+BM7+((BN7+BO7+BP7+BQ7+BR7)*0.6)</f>
        <v>63.3</v>
      </c>
      <c r="BZ7" s="105">
        <f t="shared" ref="BZ7:BZ20" si="13">(BY7*2.5)-(((BS7*12.5)+(BT7*25))/2)</f>
        <v>139.5</v>
      </c>
      <c r="CA7" s="103">
        <f t="shared" ref="CA7:CA20" si="14">IF(ISNONTEXT(A7),"",((SUM(BU7,BW7,BY7)/3)))</f>
        <v>75.066666666666663</v>
      </c>
      <c r="CB7" s="21">
        <f t="shared" ref="CB7:CB20" si="15">(AU7+BG7+BS7)/3*12.5</f>
        <v>20.833333333333336</v>
      </c>
      <c r="CC7" s="21">
        <f t="shared" ref="CC7:CC20" si="16">(AV7+BH7+BT7)/3*25</f>
        <v>0</v>
      </c>
      <c r="CD7" s="61">
        <f t="shared" ref="CD7:CD20" si="17">IF(ISNONTEXT(A7),"",((M7+U7+AC7+AU7+BG7+BS7)/6)*12.5)</f>
        <v>29.166666666666668</v>
      </c>
      <c r="CE7" s="61" t="str">
        <f>IF(ISNONTEXT(#REF!),"",((N7+V7+AD7+AV7+BH7+BT7)/6)*25)</f>
        <v/>
      </c>
      <c r="CF7" s="80">
        <f t="shared" ref="CF7:CF20" si="18">IF(ISNONTEXT(A7),"",CD7)</f>
        <v>29.166666666666668</v>
      </c>
      <c r="CG7" s="85">
        <f t="shared" ref="CG7:CG20" si="19">IF(ISNUMBER(BQ7),MAX(0,((AH7*2.5)-(CF7/2))),"")</f>
        <v>98.750000000000014</v>
      </c>
      <c r="CH7" s="22">
        <f t="shared" ref="CH7:CH20" si="20">IF(ISNUMBER(BR7),RANK(CG7,CG:CG),"")</f>
        <v>1</v>
      </c>
      <c r="CI7" s="23">
        <f t="shared" ref="CI7:CI20" si="21">IF(ISNUMBER(BR7),MAX(((CA7*2.5)-(CF7/2)),((CA7*2.5)-(CF7/2))),"")</f>
        <v>173.08333333333331</v>
      </c>
      <c r="CJ7" s="86">
        <f t="shared" ref="CJ7:CJ20" si="22">IF(ISNUMBER(BR7),RANK(CI7,CI:CI),"")</f>
        <v>1</v>
      </c>
      <c r="CK7" s="82">
        <f t="shared" ref="CK7:CK20" si="23">IF(ISNUMBER(AT7),CG7+CI7,"")</f>
        <v>271.83333333333331</v>
      </c>
      <c r="CL7" s="24">
        <f t="shared" ref="CL7:CL20" si="24">IF(ISNUMBER(AU7),CH7+CJ7,"")</f>
        <v>2</v>
      </c>
      <c r="CM7" s="95">
        <f t="shared" ref="CM7:CM20" si="25">IF(ISNUMBER(AU7),RANK(CL7,CL:CL,1),"")</f>
        <v>1</v>
      </c>
      <c r="CN7" s="113">
        <f t="shared" ref="CN7:CN20" si="26">C7</f>
        <v>169</v>
      </c>
      <c r="CO7" s="86">
        <f t="shared" ref="CO7:CO20" si="27">IF(ISNUMBER(CN7),RANK(CN7,CN:CN),"")</f>
        <v>1</v>
      </c>
      <c r="CP7" s="113">
        <f t="shared" ref="CP7:CP20" si="28">E7</f>
        <v>166</v>
      </c>
      <c r="CQ7" s="86">
        <f t="shared" ref="CQ7:CQ20" si="29">IF(ISNUMBER(CP7),RANK(CP7,CP:CP),"")</f>
        <v>1</v>
      </c>
      <c r="CR7" s="85">
        <f t="shared" ref="CR7:CR20" si="30">IF(AND(ISNUMBER(E7),ISNUMBER(CH7)),CG7,"")</f>
        <v>98.750000000000014</v>
      </c>
      <c r="CS7" s="86">
        <f t="shared" ref="CS7:CS20" si="31">IF(ISNUMBER(CR7),RANK(CR7,CR:CR),"")</f>
        <v>1</v>
      </c>
      <c r="CT7" s="85">
        <f t="shared" ref="CT7:CT20" si="32">IF(AND(ISNUMBER(E7),ISNUMBER(CH7)),CI7,"")</f>
        <v>173.08333333333331</v>
      </c>
      <c r="CU7" s="86">
        <f t="shared" ref="CU7:CU20" si="33">IF(ISNUMBER(CT7),RANK(CT7,CT:CT),"")</f>
        <v>1</v>
      </c>
      <c r="CV7" s="82">
        <f t="shared" ref="CV7:CV20" si="34">IF(ISNUMBER(CR7),CR7+CT7,"")</f>
        <v>271.83333333333331</v>
      </c>
      <c r="CW7" s="25">
        <f t="shared" ref="CW7:CW20" si="35">IF(ISNUMBER(CR7),CS7+CU7,"")</f>
        <v>2</v>
      </c>
      <c r="CX7" s="88">
        <f t="shared" ref="CX7:CX20" si="36">IF(ISNUMBER(CW7),RANK(CW7,CW:CW,1),"")</f>
        <v>1</v>
      </c>
      <c r="CY7" s="92">
        <f t="shared" ref="CY7:CY20" si="37">IF(AND(ISNUMBER(E7),ISNUMBER(CX7)),CV7+CP7+CO7,"")</f>
        <v>438.83333333333331</v>
      </c>
      <c r="CZ7" s="26">
        <f t="shared" ref="CZ7:CZ20" si="38">IF(AND(ISNUMBER(E7),ISNUMBER(CY7)),CO7+CQ7+CS7+CU7,"")</f>
        <v>4</v>
      </c>
      <c r="DA7" s="93">
        <f t="shared" ref="DA7:DA20" si="39">IF(ISNUMBER(CZ7),RANK(CZ7,CZ:CZ,1),"")</f>
        <v>1</v>
      </c>
      <c r="DB7" s="89"/>
    </row>
    <row r="8" spans="1:106" s="62" customFormat="1" x14ac:dyDescent="0.3">
      <c r="A8" s="115" t="s">
        <v>50</v>
      </c>
      <c r="B8" s="68"/>
      <c r="C8" s="69">
        <v>149</v>
      </c>
      <c r="D8" s="72">
        <f t="shared" si="0"/>
        <v>3</v>
      </c>
      <c r="E8" s="69">
        <v>140</v>
      </c>
      <c r="F8" s="72">
        <f t="shared" si="1"/>
        <v>3</v>
      </c>
      <c r="G8" s="13">
        <v>3</v>
      </c>
      <c r="H8" s="14">
        <v>19</v>
      </c>
      <c r="I8" s="14">
        <v>9</v>
      </c>
      <c r="J8" s="14">
        <v>2</v>
      </c>
      <c r="K8" s="14">
        <v>0</v>
      </c>
      <c r="L8" s="14">
        <v>0</v>
      </c>
      <c r="M8" s="74">
        <v>0</v>
      </c>
      <c r="N8" s="14"/>
      <c r="O8" s="14">
        <v>4</v>
      </c>
      <c r="P8" s="14">
        <v>20</v>
      </c>
      <c r="Q8" s="14">
        <v>8</v>
      </c>
      <c r="R8" s="14">
        <v>2</v>
      </c>
      <c r="S8" s="14">
        <v>0</v>
      </c>
      <c r="T8" s="14">
        <v>0</v>
      </c>
      <c r="U8" s="74">
        <v>0</v>
      </c>
      <c r="V8" s="14"/>
      <c r="W8" s="14">
        <v>3</v>
      </c>
      <c r="X8" s="14">
        <v>19</v>
      </c>
      <c r="Y8" s="14">
        <v>9</v>
      </c>
      <c r="Z8" s="14">
        <v>2</v>
      </c>
      <c r="AA8" s="14">
        <v>0</v>
      </c>
      <c r="AB8" s="14">
        <v>0</v>
      </c>
      <c r="AC8" s="74">
        <v>0</v>
      </c>
      <c r="AD8" s="15">
        <v>0</v>
      </c>
      <c r="AE8" s="101">
        <f t="shared" si="2"/>
        <v>25.97</v>
      </c>
      <c r="AF8" s="16">
        <f t="shared" si="3"/>
        <v>24.64</v>
      </c>
      <c r="AG8" s="102">
        <f t="shared" si="4"/>
        <v>25.97</v>
      </c>
      <c r="AH8" s="100">
        <f t="shared" si="5"/>
        <v>25.526666666666667</v>
      </c>
      <c r="AI8" s="60">
        <f t="shared" si="6"/>
        <v>0</v>
      </c>
      <c r="AJ8" s="60">
        <f t="shared" si="7"/>
        <v>0</v>
      </c>
      <c r="AK8" s="17">
        <v>7</v>
      </c>
      <c r="AL8" s="17">
        <v>7</v>
      </c>
      <c r="AM8" s="17">
        <v>6</v>
      </c>
      <c r="AN8" s="17">
        <v>7</v>
      </c>
      <c r="AO8" s="17">
        <v>8</v>
      </c>
      <c r="AP8" s="17">
        <v>6</v>
      </c>
      <c r="AQ8" s="17">
        <v>5</v>
      </c>
      <c r="AR8" s="17">
        <v>5</v>
      </c>
      <c r="AS8" s="17">
        <v>6</v>
      </c>
      <c r="AT8" s="17">
        <v>8</v>
      </c>
      <c r="AU8" s="76">
        <v>0</v>
      </c>
      <c r="AV8" s="18"/>
      <c r="AW8" s="17">
        <v>8</v>
      </c>
      <c r="AX8" s="17">
        <v>6</v>
      </c>
      <c r="AY8" s="17">
        <v>8</v>
      </c>
      <c r="AZ8" s="17">
        <v>8</v>
      </c>
      <c r="BA8" s="17">
        <v>18</v>
      </c>
      <c r="BB8" s="17">
        <v>1</v>
      </c>
      <c r="BC8" s="17">
        <v>2</v>
      </c>
      <c r="BD8" s="17">
        <v>4</v>
      </c>
      <c r="BE8" s="17">
        <v>4</v>
      </c>
      <c r="BF8" s="17">
        <v>6</v>
      </c>
      <c r="BG8" s="76">
        <v>0</v>
      </c>
      <c r="BH8" s="18"/>
      <c r="BI8" s="17">
        <v>7</v>
      </c>
      <c r="BJ8" s="17">
        <v>4</v>
      </c>
      <c r="BK8" s="17">
        <v>4</v>
      </c>
      <c r="BL8" s="17">
        <v>8</v>
      </c>
      <c r="BM8" s="17">
        <v>9</v>
      </c>
      <c r="BN8" s="17">
        <v>3</v>
      </c>
      <c r="BO8" s="17">
        <v>2</v>
      </c>
      <c r="BP8" s="17">
        <v>6</v>
      </c>
      <c r="BQ8" s="17">
        <v>2</v>
      </c>
      <c r="BR8" s="17">
        <v>8</v>
      </c>
      <c r="BS8" s="78">
        <v>0</v>
      </c>
      <c r="BT8" s="27">
        <v>0</v>
      </c>
      <c r="BU8" s="19">
        <f t="shared" si="8"/>
        <v>67</v>
      </c>
      <c r="BV8" s="20">
        <f t="shared" si="9"/>
        <v>167.5</v>
      </c>
      <c r="BW8" s="19">
        <f t="shared" si="10"/>
        <v>73.2</v>
      </c>
      <c r="BX8" s="20">
        <f t="shared" si="11"/>
        <v>183</v>
      </c>
      <c r="BY8" s="19">
        <f t="shared" si="12"/>
        <v>58.1</v>
      </c>
      <c r="BZ8" s="105">
        <f t="shared" si="13"/>
        <v>145.25</v>
      </c>
      <c r="CA8" s="103">
        <f t="shared" si="14"/>
        <v>66.099999999999994</v>
      </c>
      <c r="CB8" s="21">
        <f t="shared" si="15"/>
        <v>0</v>
      </c>
      <c r="CC8" s="21">
        <f t="shared" si="16"/>
        <v>0</v>
      </c>
      <c r="CD8" s="61">
        <f t="shared" si="17"/>
        <v>0</v>
      </c>
      <c r="CE8" s="61" t="str">
        <f>IF(ISNONTEXT(#REF!),"",((N8+V8+AD8+AV8+BH8+BT8)/6)*25)</f>
        <v/>
      </c>
      <c r="CF8" s="80">
        <f t="shared" si="18"/>
        <v>0</v>
      </c>
      <c r="CG8" s="85">
        <f t="shared" si="19"/>
        <v>63.81666666666667</v>
      </c>
      <c r="CH8" s="22">
        <f t="shared" si="20"/>
        <v>2</v>
      </c>
      <c r="CI8" s="23">
        <f t="shared" si="21"/>
        <v>165.25</v>
      </c>
      <c r="CJ8" s="86">
        <f t="shared" si="22"/>
        <v>2</v>
      </c>
      <c r="CK8" s="82">
        <f t="shared" si="23"/>
        <v>229.06666666666666</v>
      </c>
      <c r="CL8" s="24">
        <f t="shared" si="24"/>
        <v>4</v>
      </c>
      <c r="CM8" s="95">
        <f t="shared" si="25"/>
        <v>2</v>
      </c>
      <c r="CN8" s="113">
        <f t="shared" si="26"/>
        <v>149</v>
      </c>
      <c r="CO8" s="86">
        <f t="shared" si="27"/>
        <v>3</v>
      </c>
      <c r="CP8" s="113">
        <f t="shared" si="28"/>
        <v>140</v>
      </c>
      <c r="CQ8" s="86">
        <f t="shared" si="29"/>
        <v>3</v>
      </c>
      <c r="CR8" s="85">
        <f t="shared" si="30"/>
        <v>63.81666666666667</v>
      </c>
      <c r="CS8" s="86">
        <f t="shared" si="31"/>
        <v>2</v>
      </c>
      <c r="CT8" s="85">
        <f t="shared" si="32"/>
        <v>165.25</v>
      </c>
      <c r="CU8" s="86">
        <f t="shared" si="33"/>
        <v>2</v>
      </c>
      <c r="CV8" s="82">
        <f t="shared" si="34"/>
        <v>229.06666666666666</v>
      </c>
      <c r="CW8" s="25">
        <f t="shared" si="35"/>
        <v>4</v>
      </c>
      <c r="CX8" s="88">
        <f t="shared" si="36"/>
        <v>2</v>
      </c>
      <c r="CY8" s="92">
        <f t="shared" si="37"/>
        <v>372.06666666666666</v>
      </c>
      <c r="CZ8" s="26">
        <f t="shared" si="38"/>
        <v>10</v>
      </c>
      <c r="DA8" s="93">
        <f t="shared" si="39"/>
        <v>2</v>
      </c>
      <c r="DB8" s="89"/>
    </row>
    <row r="9" spans="1:106" s="62" customFormat="1" ht="33.75" x14ac:dyDescent="0.3">
      <c r="A9" s="115" t="s">
        <v>49</v>
      </c>
      <c r="B9" s="68" t="s">
        <v>100</v>
      </c>
      <c r="C9" s="69">
        <v>150</v>
      </c>
      <c r="D9" s="72">
        <f t="shared" si="0"/>
        <v>2</v>
      </c>
      <c r="E9" s="69">
        <v>141</v>
      </c>
      <c r="F9" s="72">
        <f t="shared" si="1"/>
        <v>2</v>
      </c>
      <c r="G9" s="13">
        <v>5</v>
      </c>
      <c r="H9" s="14">
        <v>12</v>
      </c>
      <c r="I9" s="14">
        <v>7</v>
      </c>
      <c r="J9" s="14">
        <v>0</v>
      </c>
      <c r="K9" s="14">
        <v>0</v>
      </c>
      <c r="L9" s="14">
        <v>0</v>
      </c>
      <c r="M9" s="74">
        <v>1</v>
      </c>
      <c r="N9" s="14"/>
      <c r="O9" s="14">
        <v>5</v>
      </c>
      <c r="P9" s="14">
        <v>14</v>
      </c>
      <c r="Q9" s="14">
        <v>5</v>
      </c>
      <c r="R9" s="14">
        <v>2</v>
      </c>
      <c r="S9" s="14">
        <v>0</v>
      </c>
      <c r="T9" s="14">
        <v>0</v>
      </c>
      <c r="U9" s="74">
        <v>3</v>
      </c>
      <c r="V9" s="14"/>
      <c r="W9" s="14">
        <v>3</v>
      </c>
      <c r="X9" s="14">
        <v>14</v>
      </c>
      <c r="Y9" s="14">
        <v>7</v>
      </c>
      <c r="Z9" s="14">
        <v>2</v>
      </c>
      <c r="AA9" s="14">
        <v>0</v>
      </c>
      <c r="AB9" s="14">
        <v>0</v>
      </c>
      <c r="AC9" s="74">
        <v>3</v>
      </c>
      <c r="AD9" s="15">
        <v>0</v>
      </c>
      <c r="AE9" s="101">
        <f t="shared" si="2"/>
        <v>19.310000000000002</v>
      </c>
      <c r="AF9" s="16">
        <f t="shared" si="3"/>
        <v>20.65</v>
      </c>
      <c r="AG9" s="102">
        <f t="shared" si="4"/>
        <v>23.310000000000002</v>
      </c>
      <c r="AH9" s="100">
        <f t="shared" si="5"/>
        <v>21.09</v>
      </c>
      <c r="AI9" s="60">
        <f t="shared" si="6"/>
        <v>29.166666666666668</v>
      </c>
      <c r="AJ9" s="60">
        <f t="shared" si="7"/>
        <v>0</v>
      </c>
      <c r="AK9" s="17">
        <v>5</v>
      </c>
      <c r="AL9" s="17">
        <v>2</v>
      </c>
      <c r="AM9" s="17">
        <v>5</v>
      </c>
      <c r="AN9" s="17">
        <v>6</v>
      </c>
      <c r="AO9" s="17">
        <v>10</v>
      </c>
      <c r="AP9" s="17">
        <v>2</v>
      </c>
      <c r="AQ9" s="17">
        <v>2</v>
      </c>
      <c r="AR9" s="17">
        <v>0</v>
      </c>
      <c r="AS9" s="17">
        <v>8</v>
      </c>
      <c r="AT9" s="17">
        <v>3</v>
      </c>
      <c r="AU9" s="76">
        <v>1</v>
      </c>
      <c r="AV9" s="18"/>
      <c r="AW9" s="17">
        <v>6</v>
      </c>
      <c r="AX9" s="17">
        <v>5</v>
      </c>
      <c r="AY9" s="17">
        <v>6</v>
      </c>
      <c r="AZ9" s="17">
        <v>6</v>
      </c>
      <c r="BA9" s="17">
        <v>12</v>
      </c>
      <c r="BB9" s="17">
        <v>6</v>
      </c>
      <c r="BC9" s="17">
        <v>4</v>
      </c>
      <c r="BD9" s="17">
        <v>0</v>
      </c>
      <c r="BE9" s="17">
        <v>4</v>
      </c>
      <c r="BF9" s="17">
        <v>7</v>
      </c>
      <c r="BG9" s="76">
        <v>4</v>
      </c>
      <c r="BH9" s="18"/>
      <c r="BI9" s="17">
        <v>3</v>
      </c>
      <c r="BJ9" s="17">
        <v>3</v>
      </c>
      <c r="BK9" s="17">
        <v>5</v>
      </c>
      <c r="BL9" s="17">
        <v>4</v>
      </c>
      <c r="BM9" s="17">
        <v>7</v>
      </c>
      <c r="BN9" s="17">
        <v>2</v>
      </c>
      <c r="BO9" s="17">
        <v>2</v>
      </c>
      <c r="BP9" s="17">
        <v>0</v>
      </c>
      <c r="BQ9" s="17">
        <v>4</v>
      </c>
      <c r="BR9" s="17">
        <v>4</v>
      </c>
      <c r="BS9" s="78">
        <v>3</v>
      </c>
      <c r="BT9" s="27">
        <v>0</v>
      </c>
      <c r="BU9" s="19">
        <f t="shared" si="8"/>
        <v>46.5</v>
      </c>
      <c r="BV9" s="20">
        <f t="shared" si="9"/>
        <v>110</v>
      </c>
      <c r="BW9" s="19">
        <f t="shared" si="10"/>
        <v>59.1</v>
      </c>
      <c r="BX9" s="20">
        <f t="shared" si="11"/>
        <v>122.75</v>
      </c>
      <c r="BY9" s="19">
        <f t="shared" si="12"/>
        <v>36.200000000000003</v>
      </c>
      <c r="BZ9" s="105">
        <f t="shared" si="13"/>
        <v>71.75</v>
      </c>
      <c r="CA9" s="103">
        <f t="shared" si="14"/>
        <v>47.266666666666673</v>
      </c>
      <c r="CB9" s="21">
        <f t="shared" si="15"/>
        <v>33.333333333333329</v>
      </c>
      <c r="CC9" s="21">
        <f t="shared" si="16"/>
        <v>0</v>
      </c>
      <c r="CD9" s="61">
        <f t="shared" si="17"/>
        <v>31.25</v>
      </c>
      <c r="CE9" s="61" t="str">
        <f>IF(ISNONTEXT(#REF!),"",((N9+V9+AD9+AV9+BH9+BT9)/6)*25)</f>
        <v/>
      </c>
      <c r="CF9" s="80">
        <f t="shared" si="18"/>
        <v>31.25</v>
      </c>
      <c r="CG9" s="85">
        <f t="shared" si="19"/>
        <v>37.1</v>
      </c>
      <c r="CH9" s="22">
        <f t="shared" si="20"/>
        <v>4</v>
      </c>
      <c r="CI9" s="23">
        <f t="shared" si="21"/>
        <v>102.54166666666669</v>
      </c>
      <c r="CJ9" s="86">
        <f t="shared" si="22"/>
        <v>8</v>
      </c>
      <c r="CK9" s="82">
        <f t="shared" si="23"/>
        <v>139.64166666666668</v>
      </c>
      <c r="CL9" s="24">
        <f t="shared" si="24"/>
        <v>12</v>
      </c>
      <c r="CM9" s="95">
        <f t="shared" si="25"/>
        <v>6</v>
      </c>
      <c r="CN9" s="113">
        <f t="shared" si="26"/>
        <v>150</v>
      </c>
      <c r="CO9" s="86">
        <f t="shared" si="27"/>
        <v>2</v>
      </c>
      <c r="CP9" s="113">
        <f t="shared" si="28"/>
        <v>141</v>
      </c>
      <c r="CQ9" s="86">
        <f t="shared" si="29"/>
        <v>2</v>
      </c>
      <c r="CR9" s="85">
        <f t="shared" si="30"/>
        <v>37.1</v>
      </c>
      <c r="CS9" s="86">
        <f t="shared" si="31"/>
        <v>4</v>
      </c>
      <c r="CT9" s="85">
        <f t="shared" si="32"/>
        <v>102.54166666666669</v>
      </c>
      <c r="CU9" s="86">
        <f t="shared" si="33"/>
        <v>8</v>
      </c>
      <c r="CV9" s="82">
        <f t="shared" si="34"/>
        <v>139.64166666666668</v>
      </c>
      <c r="CW9" s="25">
        <f t="shared" si="35"/>
        <v>12</v>
      </c>
      <c r="CX9" s="88">
        <f t="shared" si="36"/>
        <v>6</v>
      </c>
      <c r="CY9" s="92">
        <f t="shared" si="37"/>
        <v>282.64166666666665</v>
      </c>
      <c r="CZ9" s="26">
        <f t="shared" si="38"/>
        <v>16</v>
      </c>
      <c r="DA9" s="93">
        <f t="shared" si="39"/>
        <v>3</v>
      </c>
      <c r="DB9" s="89"/>
    </row>
    <row r="10" spans="1:106" s="62" customFormat="1" ht="33.75" x14ac:dyDescent="0.3">
      <c r="A10" s="115" t="s">
        <v>43</v>
      </c>
      <c r="B10" s="68" t="s">
        <v>100</v>
      </c>
      <c r="C10" s="69">
        <v>145</v>
      </c>
      <c r="D10" s="72">
        <f t="shared" si="0"/>
        <v>4</v>
      </c>
      <c r="E10" s="69">
        <v>118</v>
      </c>
      <c r="F10" s="72">
        <f t="shared" si="1"/>
        <v>6</v>
      </c>
      <c r="G10" s="13">
        <v>2</v>
      </c>
      <c r="H10" s="14">
        <v>12</v>
      </c>
      <c r="I10" s="14">
        <v>1</v>
      </c>
      <c r="J10" s="14">
        <v>1</v>
      </c>
      <c r="K10" s="14">
        <v>0</v>
      </c>
      <c r="L10" s="14">
        <v>0</v>
      </c>
      <c r="M10" s="74">
        <v>1</v>
      </c>
      <c r="N10" s="14"/>
      <c r="O10" s="14">
        <v>2</v>
      </c>
      <c r="P10" s="14">
        <v>12</v>
      </c>
      <c r="Q10" s="14">
        <v>14</v>
      </c>
      <c r="R10" s="14">
        <v>0</v>
      </c>
      <c r="S10" s="14">
        <v>0</v>
      </c>
      <c r="T10" s="14">
        <v>0</v>
      </c>
      <c r="U10" s="74">
        <v>1</v>
      </c>
      <c r="V10" s="14"/>
      <c r="W10" s="14">
        <v>6</v>
      </c>
      <c r="X10" s="14">
        <v>15</v>
      </c>
      <c r="Y10" s="14">
        <v>13</v>
      </c>
      <c r="Z10" s="14">
        <v>2</v>
      </c>
      <c r="AA10" s="14">
        <v>0</v>
      </c>
      <c r="AB10" s="14">
        <v>0</v>
      </c>
      <c r="AC10" s="74">
        <v>2</v>
      </c>
      <c r="AD10" s="15">
        <v>0</v>
      </c>
      <c r="AE10" s="101">
        <f t="shared" si="2"/>
        <v>13.33</v>
      </c>
      <c r="AF10" s="16">
        <f t="shared" si="3"/>
        <v>28.62</v>
      </c>
      <c r="AG10" s="102">
        <f t="shared" si="4"/>
        <v>31.29</v>
      </c>
      <c r="AH10" s="100">
        <f t="shared" si="5"/>
        <v>24.413333333333338</v>
      </c>
      <c r="AI10" s="60">
        <f t="shared" si="6"/>
        <v>16.666666666666664</v>
      </c>
      <c r="AJ10" s="60">
        <f t="shared" si="7"/>
        <v>0</v>
      </c>
      <c r="AK10" s="17">
        <v>7</v>
      </c>
      <c r="AL10" s="17">
        <v>2</v>
      </c>
      <c r="AM10" s="17">
        <v>7</v>
      </c>
      <c r="AN10" s="17">
        <v>7</v>
      </c>
      <c r="AO10" s="17">
        <v>15</v>
      </c>
      <c r="AP10" s="17">
        <v>4</v>
      </c>
      <c r="AQ10" s="17">
        <v>2</v>
      </c>
      <c r="AR10" s="17">
        <v>2</v>
      </c>
      <c r="AS10" s="17">
        <v>4</v>
      </c>
      <c r="AT10" s="17">
        <v>2</v>
      </c>
      <c r="AU10" s="76">
        <v>1</v>
      </c>
      <c r="AV10" s="18"/>
      <c r="AW10" s="17">
        <v>7</v>
      </c>
      <c r="AX10" s="17">
        <v>6</v>
      </c>
      <c r="AY10" s="17">
        <v>7</v>
      </c>
      <c r="AZ10" s="17">
        <v>6</v>
      </c>
      <c r="BA10" s="17">
        <v>7</v>
      </c>
      <c r="BB10" s="17">
        <v>7</v>
      </c>
      <c r="BC10" s="17">
        <v>3</v>
      </c>
      <c r="BD10" s="17">
        <v>6</v>
      </c>
      <c r="BE10" s="17">
        <v>7</v>
      </c>
      <c r="BF10" s="17">
        <v>6</v>
      </c>
      <c r="BG10" s="76">
        <v>2</v>
      </c>
      <c r="BH10" s="18"/>
      <c r="BI10" s="17">
        <v>4</v>
      </c>
      <c r="BJ10" s="17">
        <v>3</v>
      </c>
      <c r="BK10" s="17">
        <v>7</v>
      </c>
      <c r="BL10" s="17">
        <v>6</v>
      </c>
      <c r="BM10" s="17">
        <v>10</v>
      </c>
      <c r="BN10" s="17">
        <v>4</v>
      </c>
      <c r="BO10" s="17">
        <v>4</v>
      </c>
      <c r="BP10" s="17">
        <v>3</v>
      </c>
      <c r="BQ10" s="17">
        <v>5</v>
      </c>
      <c r="BR10" s="17">
        <v>2</v>
      </c>
      <c r="BS10" s="76">
        <v>1</v>
      </c>
      <c r="BT10" s="18">
        <v>0</v>
      </c>
      <c r="BU10" s="19">
        <f t="shared" si="8"/>
        <v>57.9</v>
      </c>
      <c r="BV10" s="20">
        <f t="shared" si="9"/>
        <v>138.5</v>
      </c>
      <c r="BW10" s="19">
        <f t="shared" si="10"/>
        <v>62.9</v>
      </c>
      <c r="BX10" s="20">
        <f t="shared" si="11"/>
        <v>144.75</v>
      </c>
      <c r="BY10" s="19">
        <f t="shared" si="12"/>
        <v>50.3</v>
      </c>
      <c r="BZ10" s="105">
        <f t="shared" si="13"/>
        <v>119.5</v>
      </c>
      <c r="CA10" s="103">
        <f t="shared" si="14"/>
        <v>57.033333333333331</v>
      </c>
      <c r="CB10" s="21">
        <f t="shared" si="15"/>
        <v>16.666666666666664</v>
      </c>
      <c r="CC10" s="21">
        <f t="shared" si="16"/>
        <v>0</v>
      </c>
      <c r="CD10" s="61">
        <f t="shared" si="17"/>
        <v>16.666666666666664</v>
      </c>
      <c r="CE10" s="61" t="str">
        <f>IF(ISNONTEXT(#REF!),"",((N10+V10+AD10+AV10+BH10+BT10)/6)*25)</f>
        <v/>
      </c>
      <c r="CF10" s="80">
        <f t="shared" si="18"/>
        <v>16.666666666666664</v>
      </c>
      <c r="CG10" s="85">
        <f t="shared" si="19"/>
        <v>52.700000000000017</v>
      </c>
      <c r="CH10" s="22">
        <f t="shared" si="20"/>
        <v>3</v>
      </c>
      <c r="CI10" s="23">
        <f t="shared" si="21"/>
        <v>134.24999999999997</v>
      </c>
      <c r="CJ10" s="86">
        <f t="shared" si="22"/>
        <v>4</v>
      </c>
      <c r="CK10" s="82">
        <f t="shared" si="23"/>
        <v>186.95</v>
      </c>
      <c r="CL10" s="24">
        <f t="shared" si="24"/>
        <v>7</v>
      </c>
      <c r="CM10" s="95">
        <f t="shared" si="25"/>
        <v>3</v>
      </c>
      <c r="CN10" s="113">
        <f t="shared" si="26"/>
        <v>145</v>
      </c>
      <c r="CO10" s="86">
        <f t="shared" si="27"/>
        <v>4</v>
      </c>
      <c r="CP10" s="113">
        <f t="shared" si="28"/>
        <v>118</v>
      </c>
      <c r="CQ10" s="86">
        <f t="shared" si="29"/>
        <v>6</v>
      </c>
      <c r="CR10" s="85">
        <f t="shared" si="30"/>
        <v>52.700000000000017</v>
      </c>
      <c r="CS10" s="86">
        <f t="shared" si="31"/>
        <v>3</v>
      </c>
      <c r="CT10" s="85">
        <f t="shared" si="32"/>
        <v>134.24999999999997</v>
      </c>
      <c r="CU10" s="86">
        <f t="shared" si="33"/>
        <v>4</v>
      </c>
      <c r="CV10" s="82">
        <f t="shared" si="34"/>
        <v>186.95</v>
      </c>
      <c r="CW10" s="25">
        <f t="shared" si="35"/>
        <v>7</v>
      </c>
      <c r="CX10" s="88">
        <f t="shared" si="36"/>
        <v>3</v>
      </c>
      <c r="CY10" s="92">
        <f t="shared" si="37"/>
        <v>308.95</v>
      </c>
      <c r="CZ10" s="26">
        <f t="shared" si="38"/>
        <v>17</v>
      </c>
      <c r="DA10" s="93">
        <f t="shared" si="39"/>
        <v>4</v>
      </c>
      <c r="DB10" s="89"/>
    </row>
    <row r="11" spans="1:106" s="62" customFormat="1" ht="33.75" x14ac:dyDescent="0.3">
      <c r="A11" s="115" t="s">
        <v>44</v>
      </c>
      <c r="B11" s="68" t="s">
        <v>100</v>
      </c>
      <c r="C11" s="69">
        <v>129</v>
      </c>
      <c r="D11" s="72">
        <f t="shared" si="0"/>
        <v>5</v>
      </c>
      <c r="E11" s="69">
        <v>122</v>
      </c>
      <c r="F11" s="72">
        <f t="shared" si="1"/>
        <v>4</v>
      </c>
      <c r="G11" s="13">
        <v>7</v>
      </c>
      <c r="H11" s="14">
        <v>9</v>
      </c>
      <c r="I11" s="14">
        <v>2</v>
      </c>
      <c r="J11" s="14">
        <v>0</v>
      </c>
      <c r="K11" s="14">
        <v>0</v>
      </c>
      <c r="L11" s="14">
        <v>0</v>
      </c>
      <c r="M11" s="74">
        <v>0</v>
      </c>
      <c r="N11" s="14"/>
      <c r="O11" s="14">
        <v>7</v>
      </c>
      <c r="P11" s="14">
        <v>12</v>
      </c>
      <c r="Q11" s="14">
        <v>4</v>
      </c>
      <c r="R11" s="14">
        <v>0</v>
      </c>
      <c r="S11" s="14">
        <v>0</v>
      </c>
      <c r="T11" s="14">
        <v>0</v>
      </c>
      <c r="U11" s="74">
        <v>1</v>
      </c>
      <c r="V11" s="14"/>
      <c r="W11" s="14">
        <v>10</v>
      </c>
      <c r="X11" s="14">
        <v>10</v>
      </c>
      <c r="Y11" s="14">
        <v>5</v>
      </c>
      <c r="Z11" s="14">
        <v>0</v>
      </c>
      <c r="AA11" s="14">
        <v>0</v>
      </c>
      <c r="AB11" s="14">
        <v>0</v>
      </c>
      <c r="AC11" s="74">
        <v>1</v>
      </c>
      <c r="AD11" s="15">
        <v>0</v>
      </c>
      <c r="AE11" s="101">
        <f t="shared" si="2"/>
        <v>12.66</v>
      </c>
      <c r="AF11" s="16">
        <f t="shared" si="3"/>
        <v>15.32</v>
      </c>
      <c r="AG11" s="102">
        <f t="shared" si="4"/>
        <v>16.649999999999999</v>
      </c>
      <c r="AH11" s="100">
        <f t="shared" si="5"/>
        <v>14.876666666666665</v>
      </c>
      <c r="AI11" s="60">
        <f t="shared" si="6"/>
        <v>8.3333333333333321</v>
      </c>
      <c r="AJ11" s="60">
        <f t="shared" si="7"/>
        <v>0</v>
      </c>
      <c r="AK11" s="17">
        <v>6</v>
      </c>
      <c r="AL11" s="17">
        <v>3</v>
      </c>
      <c r="AM11" s="17">
        <v>4</v>
      </c>
      <c r="AN11" s="17">
        <v>5</v>
      </c>
      <c r="AO11" s="17">
        <v>6</v>
      </c>
      <c r="AP11" s="17">
        <v>4</v>
      </c>
      <c r="AQ11" s="17">
        <v>2</v>
      </c>
      <c r="AR11" s="17">
        <v>2</v>
      </c>
      <c r="AS11" s="17">
        <v>2</v>
      </c>
      <c r="AT11" s="17">
        <v>4</v>
      </c>
      <c r="AU11" s="76">
        <v>1</v>
      </c>
      <c r="AV11" s="18"/>
      <c r="AW11" s="17">
        <v>7</v>
      </c>
      <c r="AX11" s="17">
        <v>2</v>
      </c>
      <c r="AY11" s="17">
        <v>7</v>
      </c>
      <c r="AZ11" s="17">
        <v>8</v>
      </c>
      <c r="BA11" s="17">
        <v>12</v>
      </c>
      <c r="BB11" s="17">
        <v>3</v>
      </c>
      <c r="BC11" s="17">
        <v>2</v>
      </c>
      <c r="BD11" s="17">
        <v>2</v>
      </c>
      <c r="BE11" s="17">
        <v>2</v>
      </c>
      <c r="BF11" s="17">
        <v>2</v>
      </c>
      <c r="BG11" s="76">
        <v>0</v>
      </c>
      <c r="BH11" s="18"/>
      <c r="BI11" s="17">
        <v>8</v>
      </c>
      <c r="BJ11" s="17">
        <v>7</v>
      </c>
      <c r="BK11" s="17">
        <v>6</v>
      </c>
      <c r="BL11" s="17">
        <v>6</v>
      </c>
      <c r="BM11" s="17">
        <v>7</v>
      </c>
      <c r="BN11" s="17">
        <v>6</v>
      </c>
      <c r="BO11" s="17">
        <v>4</v>
      </c>
      <c r="BP11" s="17">
        <v>0</v>
      </c>
      <c r="BQ11" s="17">
        <v>5</v>
      </c>
      <c r="BR11" s="17">
        <v>7</v>
      </c>
      <c r="BS11" s="78">
        <v>1</v>
      </c>
      <c r="BT11" s="27">
        <v>1</v>
      </c>
      <c r="BU11" s="19">
        <f t="shared" si="8"/>
        <v>41.9</v>
      </c>
      <c r="BV11" s="20">
        <f t="shared" si="9"/>
        <v>98.5</v>
      </c>
      <c r="BW11" s="19">
        <f t="shared" si="10"/>
        <v>55.1</v>
      </c>
      <c r="BX11" s="20">
        <f t="shared" si="11"/>
        <v>137.75</v>
      </c>
      <c r="BY11" s="19">
        <f t="shared" si="12"/>
        <v>60.7</v>
      </c>
      <c r="BZ11" s="105">
        <f t="shared" si="13"/>
        <v>133</v>
      </c>
      <c r="CA11" s="103">
        <f t="shared" si="14"/>
        <v>52.566666666666663</v>
      </c>
      <c r="CB11" s="21">
        <f t="shared" si="15"/>
        <v>8.3333333333333321</v>
      </c>
      <c r="CC11" s="21">
        <f t="shared" si="16"/>
        <v>8.3333333333333321</v>
      </c>
      <c r="CD11" s="61">
        <f t="shared" si="17"/>
        <v>8.3333333333333321</v>
      </c>
      <c r="CE11" s="61" t="str">
        <f>IF(ISNONTEXT(#REF!),"",((N11+V11+AD11+AV11+BH11+BT11)/6)*25)</f>
        <v/>
      </c>
      <c r="CF11" s="80">
        <f t="shared" si="18"/>
        <v>8.3333333333333321</v>
      </c>
      <c r="CG11" s="85">
        <f t="shared" si="19"/>
        <v>33.024999999999999</v>
      </c>
      <c r="CH11" s="22">
        <f t="shared" si="20"/>
        <v>5</v>
      </c>
      <c r="CI11" s="23">
        <f t="shared" si="21"/>
        <v>127.24999999999999</v>
      </c>
      <c r="CJ11" s="86">
        <f t="shared" si="22"/>
        <v>5</v>
      </c>
      <c r="CK11" s="82">
        <f t="shared" si="23"/>
        <v>160.27499999999998</v>
      </c>
      <c r="CL11" s="24">
        <f t="shared" si="24"/>
        <v>10</v>
      </c>
      <c r="CM11" s="95">
        <f t="shared" si="25"/>
        <v>5</v>
      </c>
      <c r="CN11" s="113">
        <f t="shared" si="26"/>
        <v>129</v>
      </c>
      <c r="CO11" s="86">
        <f t="shared" si="27"/>
        <v>5</v>
      </c>
      <c r="CP11" s="113">
        <f t="shared" si="28"/>
        <v>122</v>
      </c>
      <c r="CQ11" s="86">
        <f t="shared" si="29"/>
        <v>4</v>
      </c>
      <c r="CR11" s="85">
        <f t="shared" si="30"/>
        <v>33.024999999999999</v>
      </c>
      <c r="CS11" s="86">
        <f t="shared" si="31"/>
        <v>5</v>
      </c>
      <c r="CT11" s="85">
        <f t="shared" si="32"/>
        <v>127.24999999999999</v>
      </c>
      <c r="CU11" s="86">
        <f t="shared" si="33"/>
        <v>5</v>
      </c>
      <c r="CV11" s="82">
        <f t="shared" si="34"/>
        <v>160.27499999999998</v>
      </c>
      <c r="CW11" s="25">
        <f t="shared" si="35"/>
        <v>10</v>
      </c>
      <c r="CX11" s="88">
        <f t="shared" si="36"/>
        <v>5</v>
      </c>
      <c r="CY11" s="92">
        <f t="shared" si="37"/>
        <v>287.27499999999998</v>
      </c>
      <c r="CZ11" s="26">
        <f t="shared" si="38"/>
        <v>19</v>
      </c>
      <c r="DA11" s="93">
        <f t="shared" si="39"/>
        <v>5</v>
      </c>
      <c r="DB11" s="89"/>
    </row>
    <row r="12" spans="1:106" s="62" customFormat="1" x14ac:dyDescent="0.3">
      <c r="A12" s="115" t="s">
        <v>51</v>
      </c>
      <c r="B12" s="68"/>
      <c r="C12" s="69">
        <v>95</v>
      </c>
      <c r="D12" s="72">
        <f t="shared" si="0"/>
        <v>12</v>
      </c>
      <c r="E12" s="69">
        <v>120</v>
      </c>
      <c r="F12" s="72">
        <f t="shared" si="1"/>
        <v>5</v>
      </c>
      <c r="G12" s="13">
        <v>7</v>
      </c>
      <c r="H12" s="14">
        <v>14</v>
      </c>
      <c r="I12" s="14">
        <v>4</v>
      </c>
      <c r="J12" s="14">
        <v>0</v>
      </c>
      <c r="K12" s="14">
        <v>0</v>
      </c>
      <c r="L12" s="14">
        <v>0</v>
      </c>
      <c r="M12" s="74">
        <v>2</v>
      </c>
      <c r="N12" s="14"/>
      <c r="O12" s="14">
        <v>5</v>
      </c>
      <c r="P12" s="14">
        <v>17</v>
      </c>
      <c r="Q12" s="14">
        <v>4</v>
      </c>
      <c r="R12" s="14">
        <v>0</v>
      </c>
      <c r="S12" s="14">
        <v>0</v>
      </c>
      <c r="T12" s="14">
        <v>0</v>
      </c>
      <c r="U12" s="74">
        <v>1</v>
      </c>
      <c r="V12" s="14"/>
      <c r="W12" s="14">
        <v>8</v>
      </c>
      <c r="X12" s="14">
        <v>18</v>
      </c>
      <c r="Y12" s="14">
        <v>3</v>
      </c>
      <c r="Z12" s="14">
        <v>0</v>
      </c>
      <c r="AA12" s="14">
        <v>0</v>
      </c>
      <c r="AB12" s="14">
        <v>0</v>
      </c>
      <c r="AC12" s="74">
        <v>2</v>
      </c>
      <c r="AD12" s="15">
        <v>0</v>
      </c>
      <c r="AE12" s="101">
        <f t="shared" si="2"/>
        <v>15.32</v>
      </c>
      <c r="AF12" s="16">
        <f t="shared" si="3"/>
        <v>15.32</v>
      </c>
      <c r="AG12" s="102">
        <f t="shared" si="4"/>
        <v>13.99</v>
      </c>
      <c r="AH12" s="100">
        <f t="shared" si="5"/>
        <v>14.876666666666667</v>
      </c>
      <c r="AI12" s="60">
        <f t="shared" si="6"/>
        <v>20.833333333333336</v>
      </c>
      <c r="AJ12" s="60">
        <f t="shared" si="7"/>
        <v>0</v>
      </c>
      <c r="AK12" s="17">
        <v>8</v>
      </c>
      <c r="AL12" s="17">
        <v>4</v>
      </c>
      <c r="AM12" s="17">
        <v>5</v>
      </c>
      <c r="AN12" s="17">
        <v>6</v>
      </c>
      <c r="AO12" s="17">
        <v>10</v>
      </c>
      <c r="AP12" s="17">
        <v>2</v>
      </c>
      <c r="AQ12" s="17">
        <v>0</v>
      </c>
      <c r="AR12" s="17">
        <v>2</v>
      </c>
      <c r="AS12" s="17">
        <v>6</v>
      </c>
      <c r="AT12" s="17">
        <v>8</v>
      </c>
      <c r="AU12" s="76">
        <v>2</v>
      </c>
      <c r="AV12" s="18"/>
      <c r="AW12" s="17">
        <v>7</v>
      </c>
      <c r="AX12" s="17">
        <v>7</v>
      </c>
      <c r="AY12" s="17">
        <v>6</v>
      </c>
      <c r="AZ12" s="17">
        <v>5</v>
      </c>
      <c r="BA12" s="17">
        <v>7</v>
      </c>
      <c r="BB12" s="17">
        <v>6</v>
      </c>
      <c r="BC12" s="17">
        <v>2</v>
      </c>
      <c r="BD12" s="17">
        <v>0</v>
      </c>
      <c r="BE12" s="17">
        <v>6</v>
      </c>
      <c r="BF12" s="17">
        <v>7</v>
      </c>
      <c r="BG12" s="76">
        <v>0</v>
      </c>
      <c r="BH12" s="18"/>
      <c r="BI12" s="17">
        <v>8</v>
      </c>
      <c r="BJ12" s="17">
        <v>3</v>
      </c>
      <c r="BK12" s="17">
        <v>7</v>
      </c>
      <c r="BL12" s="17">
        <v>8</v>
      </c>
      <c r="BM12" s="17">
        <v>15</v>
      </c>
      <c r="BN12" s="17">
        <v>1</v>
      </c>
      <c r="BO12" s="17">
        <v>0</v>
      </c>
      <c r="BP12" s="17">
        <v>3</v>
      </c>
      <c r="BQ12" s="17">
        <v>7</v>
      </c>
      <c r="BR12" s="17">
        <v>4</v>
      </c>
      <c r="BS12" s="78">
        <v>2</v>
      </c>
      <c r="BT12" s="27">
        <v>0</v>
      </c>
      <c r="BU12" s="19">
        <f t="shared" si="8"/>
        <v>55.8</v>
      </c>
      <c r="BV12" s="20">
        <f t="shared" si="9"/>
        <v>127</v>
      </c>
      <c r="BW12" s="19">
        <f t="shared" si="10"/>
        <v>56.6</v>
      </c>
      <c r="BX12" s="20">
        <f t="shared" si="11"/>
        <v>141.5</v>
      </c>
      <c r="BY12" s="19">
        <f t="shared" si="12"/>
        <v>63.5</v>
      </c>
      <c r="BZ12" s="105">
        <f t="shared" si="13"/>
        <v>146.25</v>
      </c>
      <c r="CA12" s="103">
        <f t="shared" si="14"/>
        <v>58.633333333333333</v>
      </c>
      <c r="CB12" s="21">
        <f t="shared" si="15"/>
        <v>16.666666666666664</v>
      </c>
      <c r="CC12" s="21">
        <f t="shared" si="16"/>
        <v>0</v>
      </c>
      <c r="CD12" s="61">
        <f t="shared" si="17"/>
        <v>18.75</v>
      </c>
      <c r="CE12" s="61" t="str">
        <f>IF(ISNONTEXT(#REF!),"",((N12+V12+AD12+AV12+BH12+BT12)/6)*25)</f>
        <v/>
      </c>
      <c r="CF12" s="80">
        <f t="shared" si="18"/>
        <v>18.75</v>
      </c>
      <c r="CG12" s="85">
        <f t="shared" si="19"/>
        <v>27.81666666666667</v>
      </c>
      <c r="CH12" s="22">
        <f t="shared" si="20"/>
        <v>6</v>
      </c>
      <c r="CI12" s="23">
        <f t="shared" si="21"/>
        <v>137.20833333333334</v>
      </c>
      <c r="CJ12" s="86">
        <f t="shared" si="22"/>
        <v>3</v>
      </c>
      <c r="CK12" s="82">
        <f t="shared" si="23"/>
        <v>165.02500000000001</v>
      </c>
      <c r="CL12" s="24">
        <f t="shared" si="24"/>
        <v>9</v>
      </c>
      <c r="CM12" s="95">
        <f t="shared" si="25"/>
        <v>4</v>
      </c>
      <c r="CN12" s="113">
        <f t="shared" si="26"/>
        <v>95</v>
      </c>
      <c r="CO12" s="86">
        <f t="shared" si="27"/>
        <v>12</v>
      </c>
      <c r="CP12" s="113">
        <f t="shared" si="28"/>
        <v>120</v>
      </c>
      <c r="CQ12" s="86">
        <f t="shared" si="29"/>
        <v>5</v>
      </c>
      <c r="CR12" s="85">
        <f t="shared" si="30"/>
        <v>27.81666666666667</v>
      </c>
      <c r="CS12" s="86">
        <f t="shared" si="31"/>
        <v>6</v>
      </c>
      <c r="CT12" s="85">
        <f t="shared" si="32"/>
        <v>137.20833333333334</v>
      </c>
      <c r="CU12" s="86">
        <f t="shared" si="33"/>
        <v>3</v>
      </c>
      <c r="CV12" s="82">
        <f t="shared" si="34"/>
        <v>165.02500000000001</v>
      </c>
      <c r="CW12" s="25">
        <f t="shared" si="35"/>
        <v>9</v>
      </c>
      <c r="CX12" s="88">
        <f t="shared" si="36"/>
        <v>4</v>
      </c>
      <c r="CY12" s="92">
        <f t="shared" si="37"/>
        <v>297.02499999999998</v>
      </c>
      <c r="CZ12" s="26">
        <f t="shared" si="38"/>
        <v>26</v>
      </c>
      <c r="DA12" s="93">
        <f t="shared" si="39"/>
        <v>6</v>
      </c>
      <c r="DB12" s="89"/>
    </row>
    <row r="13" spans="1:106" s="62" customFormat="1" x14ac:dyDescent="0.3">
      <c r="A13" s="115" t="s">
        <v>76</v>
      </c>
      <c r="B13" s="68"/>
      <c r="C13" s="69">
        <v>116</v>
      </c>
      <c r="D13" s="72">
        <f t="shared" si="0"/>
        <v>9</v>
      </c>
      <c r="E13" s="69">
        <v>102</v>
      </c>
      <c r="F13" s="72">
        <f t="shared" si="1"/>
        <v>10</v>
      </c>
      <c r="G13" s="13">
        <v>9</v>
      </c>
      <c r="H13" s="14">
        <v>15</v>
      </c>
      <c r="I13" s="14">
        <v>0</v>
      </c>
      <c r="J13" s="14">
        <v>0</v>
      </c>
      <c r="K13" s="14">
        <v>0</v>
      </c>
      <c r="L13" s="14">
        <v>0</v>
      </c>
      <c r="M13" s="74">
        <v>4</v>
      </c>
      <c r="N13" s="14"/>
      <c r="O13" s="14">
        <v>4</v>
      </c>
      <c r="P13" s="14">
        <v>15</v>
      </c>
      <c r="Q13" s="14">
        <v>1</v>
      </c>
      <c r="R13" s="14">
        <v>0</v>
      </c>
      <c r="S13" s="14">
        <v>0</v>
      </c>
      <c r="T13" s="14">
        <v>0</v>
      </c>
      <c r="U13" s="74">
        <v>1</v>
      </c>
      <c r="V13" s="14"/>
      <c r="W13" s="14">
        <v>5</v>
      </c>
      <c r="X13" s="14">
        <v>15</v>
      </c>
      <c r="Y13" s="14">
        <v>0</v>
      </c>
      <c r="Z13" s="14">
        <v>0</v>
      </c>
      <c r="AA13" s="14">
        <v>0</v>
      </c>
      <c r="AB13" s="14">
        <v>0</v>
      </c>
      <c r="AC13" s="74">
        <v>4</v>
      </c>
      <c r="AD13" s="15">
        <v>0</v>
      </c>
      <c r="AE13" s="101">
        <f t="shared" si="2"/>
        <v>10</v>
      </c>
      <c r="AF13" s="16">
        <f t="shared" si="3"/>
        <v>11.33</v>
      </c>
      <c r="AG13" s="102">
        <f t="shared" si="4"/>
        <v>10</v>
      </c>
      <c r="AH13" s="100">
        <f t="shared" si="5"/>
        <v>10.443333333333333</v>
      </c>
      <c r="AI13" s="60">
        <f t="shared" si="6"/>
        <v>37.5</v>
      </c>
      <c r="AJ13" s="60">
        <f t="shared" si="7"/>
        <v>0</v>
      </c>
      <c r="AK13" s="17">
        <v>7</v>
      </c>
      <c r="AL13" s="17">
        <v>4</v>
      </c>
      <c r="AM13" s="17">
        <v>6</v>
      </c>
      <c r="AN13" s="17">
        <v>7</v>
      </c>
      <c r="AO13" s="17">
        <v>12</v>
      </c>
      <c r="AP13" s="17">
        <v>2</v>
      </c>
      <c r="AQ13" s="17">
        <v>5</v>
      </c>
      <c r="AR13" s="17">
        <v>0</v>
      </c>
      <c r="AS13" s="17">
        <v>3</v>
      </c>
      <c r="AT13" s="17">
        <v>2</v>
      </c>
      <c r="AU13" s="76">
        <v>0</v>
      </c>
      <c r="AV13" s="18"/>
      <c r="AW13" s="17">
        <v>6</v>
      </c>
      <c r="AX13" s="17">
        <v>5</v>
      </c>
      <c r="AY13" s="17">
        <v>6</v>
      </c>
      <c r="AZ13" s="17">
        <v>4</v>
      </c>
      <c r="BA13" s="17">
        <v>12</v>
      </c>
      <c r="BB13" s="17">
        <v>5</v>
      </c>
      <c r="BC13" s="17">
        <v>4</v>
      </c>
      <c r="BD13" s="17">
        <v>0</v>
      </c>
      <c r="BE13" s="17">
        <v>3</v>
      </c>
      <c r="BF13" s="17">
        <v>6</v>
      </c>
      <c r="BG13" s="76">
        <v>2</v>
      </c>
      <c r="BH13" s="18"/>
      <c r="BI13" s="17">
        <v>4</v>
      </c>
      <c r="BJ13" s="17">
        <v>4</v>
      </c>
      <c r="BK13" s="17">
        <v>4</v>
      </c>
      <c r="BL13" s="17">
        <v>4</v>
      </c>
      <c r="BM13" s="17">
        <v>15</v>
      </c>
      <c r="BN13" s="17">
        <v>5</v>
      </c>
      <c r="BO13" s="17">
        <v>5</v>
      </c>
      <c r="BP13" s="17">
        <v>0</v>
      </c>
      <c r="BQ13" s="17">
        <v>2</v>
      </c>
      <c r="BR13" s="17">
        <v>4</v>
      </c>
      <c r="BS13" s="78">
        <v>4</v>
      </c>
      <c r="BT13" s="27">
        <v>0</v>
      </c>
      <c r="BU13" s="19">
        <f t="shared" si="8"/>
        <v>55.7</v>
      </c>
      <c r="BV13" s="20">
        <f t="shared" si="9"/>
        <v>139.25</v>
      </c>
      <c r="BW13" s="19">
        <f t="shared" si="10"/>
        <v>53.3</v>
      </c>
      <c r="BX13" s="20">
        <f t="shared" si="11"/>
        <v>120.75</v>
      </c>
      <c r="BY13" s="19">
        <f t="shared" si="12"/>
        <v>48.6</v>
      </c>
      <c r="BZ13" s="105">
        <f t="shared" si="13"/>
        <v>96.5</v>
      </c>
      <c r="CA13" s="103">
        <f t="shared" si="14"/>
        <v>52.533333333333331</v>
      </c>
      <c r="CB13" s="21">
        <f t="shared" si="15"/>
        <v>25</v>
      </c>
      <c r="CC13" s="21">
        <f t="shared" si="16"/>
        <v>0</v>
      </c>
      <c r="CD13" s="61">
        <f t="shared" si="17"/>
        <v>31.25</v>
      </c>
      <c r="CE13" s="61" t="str">
        <f>IF(ISNONTEXT(#REF!),"",((N13+V13+AD13+AV13+BH13+BT13)/6)*25)</f>
        <v/>
      </c>
      <c r="CF13" s="80">
        <f t="shared" si="18"/>
        <v>31.25</v>
      </c>
      <c r="CG13" s="85">
        <f t="shared" si="19"/>
        <v>10.483333333333334</v>
      </c>
      <c r="CH13" s="22">
        <f t="shared" si="20"/>
        <v>9</v>
      </c>
      <c r="CI13" s="23">
        <f t="shared" si="21"/>
        <v>115.70833333333331</v>
      </c>
      <c r="CJ13" s="86">
        <f t="shared" si="22"/>
        <v>6</v>
      </c>
      <c r="CK13" s="82">
        <f t="shared" si="23"/>
        <v>126.19166666666665</v>
      </c>
      <c r="CL13" s="24">
        <f t="shared" si="24"/>
        <v>15</v>
      </c>
      <c r="CM13" s="95">
        <f t="shared" si="25"/>
        <v>8</v>
      </c>
      <c r="CN13" s="113">
        <f t="shared" si="26"/>
        <v>116</v>
      </c>
      <c r="CO13" s="86">
        <f t="shared" si="27"/>
        <v>9</v>
      </c>
      <c r="CP13" s="113">
        <f t="shared" si="28"/>
        <v>102</v>
      </c>
      <c r="CQ13" s="86">
        <f t="shared" si="29"/>
        <v>10</v>
      </c>
      <c r="CR13" s="85">
        <f t="shared" si="30"/>
        <v>10.483333333333334</v>
      </c>
      <c r="CS13" s="86">
        <f t="shared" si="31"/>
        <v>9</v>
      </c>
      <c r="CT13" s="85">
        <f t="shared" si="32"/>
        <v>115.70833333333331</v>
      </c>
      <c r="CU13" s="86">
        <f t="shared" si="33"/>
        <v>6</v>
      </c>
      <c r="CV13" s="82">
        <f t="shared" si="34"/>
        <v>126.19166666666665</v>
      </c>
      <c r="CW13" s="25">
        <f t="shared" si="35"/>
        <v>15</v>
      </c>
      <c r="CX13" s="88">
        <f t="shared" si="36"/>
        <v>8</v>
      </c>
      <c r="CY13" s="92">
        <f t="shared" si="37"/>
        <v>237.19166666666666</v>
      </c>
      <c r="CZ13" s="26">
        <f t="shared" si="38"/>
        <v>34</v>
      </c>
      <c r="DA13" s="93">
        <f t="shared" si="39"/>
        <v>7</v>
      </c>
      <c r="DB13" s="89"/>
    </row>
    <row r="14" spans="1:106" s="62" customFormat="1" x14ac:dyDescent="0.3">
      <c r="A14" s="115" t="s">
        <v>46</v>
      </c>
      <c r="B14" s="68"/>
      <c r="C14" s="69">
        <v>118</v>
      </c>
      <c r="D14" s="72">
        <f t="shared" si="0"/>
        <v>7</v>
      </c>
      <c r="E14" s="69">
        <v>111</v>
      </c>
      <c r="F14" s="72">
        <f t="shared" si="1"/>
        <v>8</v>
      </c>
      <c r="G14" s="13">
        <v>4</v>
      </c>
      <c r="H14" s="14">
        <v>7</v>
      </c>
      <c r="I14" s="14">
        <v>0</v>
      </c>
      <c r="J14" s="14">
        <v>0</v>
      </c>
      <c r="K14" s="14">
        <v>0</v>
      </c>
      <c r="L14" s="14">
        <v>0</v>
      </c>
      <c r="M14" s="74">
        <v>1</v>
      </c>
      <c r="N14" s="14"/>
      <c r="O14" s="14">
        <v>7</v>
      </c>
      <c r="P14" s="14">
        <v>6</v>
      </c>
      <c r="Q14" s="14">
        <v>0</v>
      </c>
      <c r="R14" s="14">
        <v>0</v>
      </c>
      <c r="S14" s="14">
        <v>0</v>
      </c>
      <c r="T14" s="14">
        <v>0</v>
      </c>
      <c r="U14" s="74">
        <v>2</v>
      </c>
      <c r="V14" s="14"/>
      <c r="W14" s="14">
        <v>6</v>
      </c>
      <c r="X14" s="14">
        <v>7</v>
      </c>
      <c r="Y14" s="14">
        <v>0</v>
      </c>
      <c r="Z14" s="14">
        <v>0</v>
      </c>
      <c r="AA14" s="14">
        <v>0</v>
      </c>
      <c r="AB14" s="14">
        <v>0</v>
      </c>
      <c r="AC14" s="74">
        <v>2</v>
      </c>
      <c r="AD14" s="15">
        <v>0</v>
      </c>
      <c r="AE14" s="101">
        <f t="shared" si="2"/>
        <v>6.23</v>
      </c>
      <c r="AF14" s="16">
        <f t="shared" si="3"/>
        <v>5.34</v>
      </c>
      <c r="AG14" s="102">
        <f t="shared" si="4"/>
        <v>6.23</v>
      </c>
      <c r="AH14" s="100">
        <f t="shared" si="5"/>
        <v>5.9333333333333336</v>
      </c>
      <c r="AI14" s="60">
        <f t="shared" si="6"/>
        <v>20.833333333333336</v>
      </c>
      <c r="AJ14" s="60">
        <f t="shared" si="7"/>
        <v>0</v>
      </c>
      <c r="AK14" s="17">
        <v>5</v>
      </c>
      <c r="AL14" s="17">
        <v>2</v>
      </c>
      <c r="AM14" s="17">
        <v>5</v>
      </c>
      <c r="AN14" s="17">
        <v>5</v>
      </c>
      <c r="AO14" s="17">
        <v>10</v>
      </c>
      <c r="AP14" s="17">
        <v>4</v>
      </c>
      <c r="AQ14" s="17">
        <v>2</v>
      </c>
      <c r="AR14" s="17">
        <v>2</v>
      </c>
      <c r="AS14" s="17">
        <v>2</v>
      </c>
      <c r="AT14" s="17">
        <v>4</v>
      </c>
      <c r="AU14" s="76">
        <v>0</v>
      </c>
      <c r="AV14" s="18"/>
      <c r="AW14" s="17">
        <v>6</v>
      </c>
      <c r="AX14" s="17">
        <v>6</v>
      </c>
      <c r="AY14" s="17">
        <v>7</v>
      </c>
      <c r="AZ14" s="17">
        <v>4</v>
      </c>
      <c r="BA14" s="17">
        <v>5</v>
      </c>
      <c r="BB14" s="17">
        <v>6</v>
      </c>
      <c r="BC14" s="17">
        <v>2</v>
      </c>
      <c r="BD14" s="17">
        <v>0</v>
      </c>
      <c r="BE14" s="17">
        <v>5</v>
      </c>
      <c r="BF14" s="17">
        <v>6</v>
      </c>
      <c r="BG14" s="76">
        <v>1</v>
      </c>
      <c r="BH14" s="18"/>
      <c r="BI14" s="17">
        <v>3</v>
      </c>
      <c r="BJ14" s="17">
        <v>3</v>
      </c>
      <c r="BK14" s="17">
        <v>4</v>
      </c>
      <c r="BL14" s="17">
        <v>4</v>
      </c>
      <c r="BM14" s="17">
        <v>5</v>
      </c>
      <c r="BN14" s="17">
        <v>6</v>
      </c>
      <c r="BO14" s="17">
        <v>2</v>
      </c>
      <c r="BP14" s="17">
        <v>3</v>
      </c>
      <c r="BQ14" s="17">
        <v>2</v>
      </c>
      <c r="BR14" s="17">
        <v>3</v>
      </c>
      <c r="BS14" s="78">
        <v>2</v>
      </c>
      <c r="BT14" s="27">
        <v>0</v>
      </c>
      <c r="BU14" s="19">
        <f t="shared" si="8"/>
        <v>43.9</v>
      </c>
      <c r="BV14" s="20">
        <f t="shared" si="9"/>
        <v>109.75</v>
      </c>
      <c r="BW14" s="19">
        <f t="shared" si="10"/>
        <v>49.4</v>
      </c>
      <c r="BX14" s="20">
        <f t="shared" si="11"/>
        <v>117.25</v>
      </c>
      <c r="BY14" s="19">
        <f t="shared" si="12"/>
        <v>35.6</v>
      </c>
      <c r="BZ14" s="105">
        <f t="shared" si="13"/>
        <v>76.5</v>
      </c>
      <c r="CA14" s="103">
        <f t="shared" si="14"/>
        <v>42.966666666666669</v>
      </c>
      <c r="CB14" s="21">
        <f t="shared" si="15"/>
        <v>12.5</v>
      </c>
      <c r="CC14" s="21">
        <f t="shared" si="16"/>
        <v>0</v>
      </c>
      <c r="CD14" s="61">
        <f t="shared" si="17"/>
        <v>16.666666666666664</v>
      </c>
      <c r="CE14" s="61" t="str">
        <f>IF(ISNONTEXT(#REF!),"",((N14+V14+AD14+AV14+BH14+BT14)/6)*25)</f>
        <v/>
      </c>
      <c r="CF14" s="80">
        <f t="shared" si="18"/>
        <v>16.666666666666664</v>
      </c>
      <c r="CG14" s="85">
        <f t="shared" si="19"/>
        <v>6.5000000000000018</v>
      </c>
      <c r="CH14" s="22">
        <f t="shared" si="20"/>
        <v>11</v>
      </c>
      <c r="CI14" s="23">
        <f t="shared" si="21"/>
        <v>99.083333333333343</v>
      </c>
      <c r="CJ14" s="86">
        <f t="shared" si="22"/>
        <v>9</v>
      </c>
      <c r="CK14" s="82">
        <f t="shared" si="23"/>
        <v>105.58333333333334</v>
      </c>
      <c r="CL14" s="24">
        <f t="shared" si="24"/>
        <v>20</v>
      </c>
      <c r="CM14" s="95">
        <f t="shared" si="25"/>
        <v>10</v>
      </c>
      <c r="CN14" s="113">
        <f t="shared" si="26"/>
        <v>118</v>
      </c>
      <c r="CO14" s="86">
        <f t="shared" si="27"/>
        <v>7</v>
      </c>
      <c r="CP14" s="113">
        <f t="shared" si="28"/>
        <v>111</v>
      </c>
      <c r="CQ14" s="86">
        <f t="shared" si="29"/>
        <v>8</v>
      </c>
      <c r="CR14" s="85">
        <f t="shared" si="30"/>
        <v>6.5000000000000018</v>
      </c>
      <c r="CS14" s="86">
        <f t="shared" si="31"/>
        <v>11</v>
      </c>
      <c r="CT14" s="85">
        <f t="shared" si="32"/>
        <v>99.083333333333343</v>
      </c>
      <c r="CU14" s="86">
        <f t="shared" si="33"/>
        <v>9</v>
      </c>
      <c r="CV14" s="82">
        <f t="shared" si="34"/>
        <v>105.58333333333334</v>
      </c>
      <c r="CW14" s="25">
        <f t="shared" si="35"/>
        <v>20</v>
      </c>
      <c r="CX14" s="88">
        <f t="shared" si="36"/>
        <v>10</v>
      </c>
      <c r="CY14" s="92">
        <f t="shared" si="37"/>
        <v>223.58333333333334</v>
      </c>
      <c r="CZ14" s="26">
        <f t="shared" si="38"/>
        <v>35</v>
      </c>
      <c r="DA14" s="93">
        <f t="shared" si="39"/>
        <v>8</v>
      </c>
      <c r="DB14" s="89"/>
    </row>
    <row r="15" spans="1:106" s="62" customFormat="1" ht="33.75" x14ac:dyDescent="0.3">
      <c r="A15" s="115" t="s">
        <v>47</v>
      </c>
      <c r="B15" s="68" t="s">
        <v>100</v>
      </c>
      <c r="C15" s="69">
        <v>114</v>
      </c>
      <c r="D15" s="72">
        <f t="shared" si="0"/>
        <v>10</v>
      </c>
      <c r="E15" s="69">
        <v>82</v>
      </c>
      <c r="F15" s="72">
        <f t="shared" si="1"/>
        <v>12</v>
      </c>
      <c r="G15" s="13">
        <v>6</v>
      </c>
      <c r="H15" s="14">
        <v>8</v>
      </c>
      <c r="I15" s="14">
        <v>0</v>
      </c>
      <c r="J15" s="14">
        <v>0</v>
      </c>
      <c r="K15" s="14">
        <v>0</v>
      </c>
      <c r="L15" s="14">
        <v>0</v>
      </c>
      <c r="M15" s="74">
        <v>0</v>
      </c>
      <c r="N15" s="14"/>
      <c r="O15" s="14">
        <v>4</v>
      </c>
      <c r="P15" s="14">
        <v>9</v>
      </c>
      <c r="Q15" s="14">
        <v>0</v>
      </c>
      <c r="R15" s="14">
        <v>0</v>
      </c>
      <c r="S15" s="14">
        <v>0</v>
      </c>
      <c r="T15" s="14">
        <v>0</v>
      </c>
      <c r="U15" s="74">
        <v>0</v>
      </c>
      <c r="V15" s="14"/>
      <c r="W15" s="14">
        <v>4</v>
      </c>
      <c r="X15" s="14">
        <v>10</v>
      </c>
      <c r="Y15" s="14">
        <v>0</v>
      </c>
      <c r="Z15" s="14">
        <v>0</v>
      </c>
      <c r="AA15" s="14">
        <v>0</v>
      </c>
      <c r="AB15" s="14">
        <v>0</v>
      </c>
      <c r="AC15" s="74">
        <v>0</v>
      </c>
      <c r="AD15" s="15">
        <v>0</v>
      </c>
      <c r="AE15" s="101">
        <f t="shared" si="2"/>
        <v>10</v>
      </c>
      <c r="AF15" s="16">
        <f t="shared" si="3"/>
        <v>10</v>
      </c>
      <c r="AG15" s="102">
        <f t="shared" si="4"/>
        <v>10</v>
      </c>
      <c r="AH15" s="100">
        <f t="shared" si="5"/>
        <v>10</v>
      </c>
      <c r="AI15" s="60">
        <f t="shared" si="6"/>
        <v>0</v>
      </c>
      <c r="AJ15" s="60">
        <f t="shared" si="7"/>
        <v>0</v>
      </c>
      <c r="AK15" s="17">
        <v>4</v>
      </c>
      <c r="AL15" s="17">
        <v>6</v>
      </c>
      <c r="AM15" s="17">
        <v>5</v>
      </c>
      <c r="AN15" s="17">
        <v>4</v>
      </c>
      <c r="AO15" s="17">
        <v>6</v>
      </c>
      <c r="AP15" s="17">
        <v>2</v>
      </c>
      <c r="AQ15" s="17">
        <v>1</v>
      </c>
      <c r="AR15" s="17">
        <v>2</v>
      </c>
      <c r="AS15" s="17">
        <v>1</v>
      </c>
      <c r="AT15" s="17">
        <v>4</v>
      </c>
      <c r="AU15" s="76">
        <v>1</v>
      </c>
      <c r="AV15" s="18"/>
      <c r="AW15" s="17">
        <v>6</v>
      </c>
      <c r="AX15" s="17">
        <v>5</v>
      </c>
      <c r="AY15" s="17">
        <v>4</v>
      </c>
      <c r="AZ15" s="17">
        <v>3</v>
      </c>
      <c r="BA15" s="17">
        <v>5</v>
      </c>
      <c r="BB15" s="17">
        <v>3</v>
      </c>
      <c r="BC15" s="17">
        <v>3</v>
      </c>
      <c r="BD15" s="17">
        <v>4</v>
      </c>
      <c r="BE15" s="17">
        <v>3</v>
      </c>
      <c r="BF15" s="17">
        <v>5</v>
      </c>
      <c r="BG15" s="76">
        <v>1</v>
      </c>
      <c r="BH15" s="18"/>
      <c r="BI15" s="17">
        <v>7</v>
      </c>
      <c r="BJ15" s="17">
        <v>2</v>
      </c>
      <c r="BK15" s="17">
        <v>6</v>
      </c>
      <c r="BL15" s="17">
        <v>7</v>
      </c>
      <c r="BM15" s="17">
        <v>15</v>
      </c>
      <c r="BN15" s="17">
        <v>1</v>
      </c>
      <c r="BO15" s="17">
        <v>2</v>
      </c>
      <c r="BP15" s="17">
        <v>2</v>
      </c>
      <c r="BQ15" s="17">
        <v>1</v>
      </c>
      <c r="BR15" s="17">
        <v>2</v>
      </c>
      <c r="BS15" s="78">
        <v>1</v>
      </c>
      <c r="BT15" s="27">
        <v>0</v>
      </c>
      <c r="BU15" s="19">
        <f t="shared" si="8"/>
        <v>40</v>
      </c>
      <c r="BV15" s="20">
        <f t="shared" si="9"/>
        <v>93.75</v>
      </c>
      <c r="BW15" s="19">
        <f t="shared" si="10"/>
        <v>42.3</v>
      </c>
      <c r="BX15" s="20">
        <f t="shared" si="11"/>
        <v>99.5</v>
      </c>
      <c r="BY15" s="19">
        <f t="shared" si="12"/>
        <v>53.3</v>
      </c>
      <c r="BZ15" s="105">
        <f t="shared" si="13"/>
        <v>127</v>
      </c>
      <c r="CA15" s="103">
        <f t="shared" si="14"/>
        <v>45.199999999999996</v>
      </c>
      <c r="CB15" s="21">
        <f t="shared" si="15"/>
        <v>12.5</v>
      </c>
      <c r="CC15" s="21">
        <f t="shared" si="16"/>
        <v>0</v>
      </c>
      <c r="CD15" s="61">
        <f t="shared" si="17"/>
        <v>6.25</v>
      </c>
      <c r="CE15" s="61" t="str">
        <f>IF(ISNONTEXT(#REF!),"",((N15+V15+AD15+AV15+BH15+BT15)/6)*25)</f>
        <v/>
      </c>
      <c r="CF15" s="80">
        <f t="shared" si="18"/>
        <v>6.25</v>
      </c>
      <c r="CG15" s="85">
        <f t="shared" si="19"/>
        <v>21.875</v>
      </c>
      <c r="CH15" s="22">
        <f t="shared" si="20"/>
        <v>7</v>
      </c>
      <c r="CI15" s="23">
        <f t="shared" si="21"/>
        <v>109.87499999999999</v>
      </c>
      <c r="CJ15" s="86">
        <f t="shared" si="22"/>
        <v>7</v>
      </c>
      <c r="CK15" s="82">
        <f t="shared" si="23"/>
        <v>131.75</v>
      </c>
      <c r="CL15" s="24">
        <f t="shared" si="24"/>
        <v>14</v>
      </c>
      <c r="CM15" s="95">
        <f t="shared" si="25"/>
        <v>7</v>
      </c>
      <c r="CN15" s="113">
        <f t="shared" si="26"/>
        <v>114</v>
      </c>
      <c r="CO15" s="86">
        <f t="shared" si="27"/>
        <v>10</v>
      </c>
      <c r="CP15" s="113">
        <f t="shared" si="28"/>
        <v>82</v>
      </c>
      <c r="CQ15" s="86">
        <f t="shared" si="29"/>
        <v>12</v>
      </c>
      <c r="CR15" s="85">
        <f t="shared" si="30"/>
        <v>21.875</v>
      </c>
      <c r="CS15" s="86">
        <f t="shared" si="31"/>
        <v>7</v>
      </c>
      <c r="CT15" s="85">
        <f t="shared" si="32"/>
        <v>109.87499999999999</v>
      </c>
      <c r="CU15" s="86">
        <f t="shared" si="33"/>
        <v>7</v>
      </c>
      <c r="CV15" s="82">
        <f t="shared" si="34"/>
        <v>131.75</v>
      </c>
      <c r="CW15" s="25">
        <f t="shared" si="35"/>
        <v>14</v>
      </c>
      <c r="CX15" s="88">
        <f t="shared" si="36"/>
        <v>7</v>
      </c>
      <c r="CY15" s="92">
        <f t="shared" si="37"/>
        <v>223.75</v>
      </c>
      <c r="CZ15" s="26">
        <f t="shared" si="38"/>
        <v>36</v>
      </c>
      <c r="DA15" s="93">
        <f t="shared" si="39"/>
        <v>9</v>
      </c>
      <c r="DB15" s="89"/>
    </row>
    <row r="16" spans="1:106" s="62" customFormat="1" x14ac:dyDescent="0.3">
      <c r="A16" s="115" t="s">
        <v>52</v>
      </c>
      <c r="B16" s="68"/>
      <c r="C16" s="69">
        <v>119</v>
      </c>
      <c r="D16" s="72">
        <f t="shared" si="0"/>
        <v>6</v>
      </c>
      <c r="E16" s="69">
        <v>114</v>
      </c>
      <c r="F16" s="72">
        <f t="shared" si="1"/>
        <v>7</v>
      </c>
      <c r="G16" s="13">
        <v>19</v>
      </c>
      <c r="H16" s="14">
        <v>5</v>
      </c>
      <c r="I16" s="14">
        <v>0</v>
      </c>
      <c r="J16" s="14">
        <v>0</v>
      </c>
      <c r="K16" s="14">
        <v>0</v>
      </c>
      <c r="L16" s="14">
        <v>0</v>
      </c>
      <c r="M16" s="74">
        <v>2</v>
      </c>
      <c r="N16" s="14"/>
      <c r="O16" s="14">
        <v>14</v>
      </c>
      <c r="P16" s="14">
        <v>3</v>
      </c>
      <c r="Q16" s="14">
        <v>0</v>
      </c>
      <c r="R16" s="14">
        <v>0</v>
      </c>
      <c r="S16" s="14">
        <v>0</v>
      </c>
      <c r="T16" s="14">
        <v>0</v>
      </c>
      <c r="U16" s="74">
        <v>2</v>
      </c>
      <c r="V16" s="14"/>
      <c r="W16" s="14">
        <v>13</v>
      </c>
      <c r="X16" s="14">
        <v>3</v>
      </c>
      <c r="Y16" s="14">
        <v>0</v>
      </c>
      <c r="Z16" s="14">
        <v>0</v>
      </c>
      <c r="AA16" s="14">
        <v>0</v>
      </c>
      <c r="AB16" s="14">
        <v>0</v>
      </c>
      <c r="AC16" s="74">
        <v>2</v>
      </c>
      <c r="AD16" s="15">
        <v>0</v>
      </c>
      <c r="AE16" s="101">
        <f t="shared" si="2"/>
        <v>4.45</v>
      </c>
      <c r="AF16" s="16">
        <f t="shared" si="3"/>
        <v>2.67</v>
      </c>
      <c r="AG16" s="102">
        <f t="shared" si="4"/>
        <v>2.67</v>
      </c>
      <c r="AH16" s="100">
        <f t="shared" si="5"/>
        <v>3.2633333333333332</v>
      </c>
      <c r="AI16" s="60">
        <f t="shared" si="6"/>
        <v>25</v>
      </c>
      <c r="AJ16" s="60">
        <f t="shared" si="7"/>
        <v>0</v>
      </c>
      <c r="AK16" s="17">
        <v>6</v>
      </c>
      <c r="AL16" s="17">
        <v>3</v>
      </c>
      <c r="AM16" s="17">
        <v>2</v>
      </c>
      <c r="AN16" s="17">
        <v>3</v>
      </c>
      <c r="AO16" s="17">
        <v>9</v>
      </c>
      <c r="AP16" s="17">
        <v>2</v>
      </c>
      <c r="AQ16" s="17">
        <v>0</v>
      </c>
      <c r="AR16" s="17">
        <v>3</v>
      </c>
      <c r="AS16" s="17">
        <v>0</v>
      </c>
      <c r="AT16" s="17">
        <v>4</v>
      </c>
      <c r="AU16" s="76">
        <v>0</v>
      </c>
      <c r="AV16" s="18"/>
      <c r="AW16" s="17">
        <v>4</v>
      </c>
      <c r="AX16" s="17">
        <v>0</v>
      </c>
      <c r="AY16" s="17">
        <v>3</v>
      </c>
      <c r="AZ16" s="17">
        <v>4</v>
      </c>
      <c r="BA16" s="17">
        <v>8</v>
      </c>
      <c r="BB16" s="17">
        <v>0</v>
      </c>
      <c r="BC16" s="17">
        <v>0</v>
      </c>
      <c r="BD16" s="17">
        <v>0</v>
      </c>
      <c r="BE16" s="17">
        <v>1</v>
      </c>
      <c r="BF16" s="17">
        <v>2</v>
      </c>
      <c r="BG16" s="76">
        <v>0</v>
      </c>
      <c r="BH16" s="18"/>
      <c r="BI16" s="17">
        <v>5</v>
      </c>
      <c r="BJ16" s="17">
        <v>3</v>
      </c>
      <c r="BK16" s="17">
        <v>4</v>
      </c>
      <c r="BL16" s="17">
        <v>5</v>
      </c>
      <c r="BM16" s="17">
        <v>7</v>
      </c>
      <c r="BN16" s="17">
        <v>0</v>
      </c>
      <c r="BO16" s="17">
        <v>0</v>
      </c>
      <c r="BP16" s="17">
        <v>2</v>
      </c>
      <c r="BQ16" s="17">
        <v>0</v>
      </c>
      <c r="BR16" s="17">
        <v>4</v>
      </c>
      <c r="BS16" s="78">
        <v>2</v>
      </c>
      <c r="BT16" s="27">
        <v>0</v>
      </c>
      <c r="BU16" s="19">
        <f t="shared" si="8"/>
        <v>35.9</v>
      </c>
      <c r="BV16" s="20">
        <f t="shared" si="9"/>
        <v>89.75</v>
      </c>
      <c r="BW16" s="19">
        <f t="shared" si="10"/>
        <v>26.8</v>
      </c>
      <c r="BX16" s="20">
        <f t="shared" si="11"/>
        <v>67</v>
      </c>
      <c r="BY16" s="19">
        <f t="shared" si="12"/>
        <v>36.6</v>
      </c>
      <c r="BZ16" s="105">
        <f t="shared" si="13"/>
        <v>79</v>
      </c>
      <c r="CA16" s="103">
        <f t="shared" si="14"/>
        <v>33.1</v>
      </c>
      <c r="CB16" s="21">
        <f t="shared" si="15"/>
        <v>8.3333333333333321</v>
      </c>
      <c r="CC16" s="21">
        <f t="shared" si="16"/>
        <v>0</v>
      </c>
      <c r="CD16" s="61">
        <f t="shared" si="17"/>
        <v>16.666666666666664</v>
      </c>
      <c r="CE16" s="61" t="str">
        <f>IF(ISNONTEXT(#REF!),"",((N16+V16+AD16+AV16+BH16+BT16)/6)*25)</f>
        <v/>
      </c>
      <c r="CF16" s="80">
        <f t="shared" si="18"/>
        <v>16.666666666666664</v>
      </c>
      <c r="CG16" s="85">
        <f t="shared" si="19"/>
        <v>0</v>
      </c>
      <c r="CH16" s="22">
        <f t="shared" si="20"/>
        <v>12</v>
      </c>
      <c r="CI16" s="23">
        <f t="shared" si="21"/>
        <v>74.416666666666671</v>
      </c>
      <c r="CJ16" s="86">
        <f t="shared" si="22"/>
        <v>12</v>
      </c>
      <c r="CK16" s="82">
        <f t="shared" si="23"/>
        <v>74.416666666666671</v>
      </c>
      <c r="CL16" s="24">
        <f t="shared" si="24"/>
        <v>24</v>
      </c>
      <c r="CM16" s="95">
        <f t="shared" si="25"/>
        <v>12</v>
      </c>
      <c r="CN16" s="113">
        <f t="shared" si="26"/>
        <v>119</v>
      </c>
      <c r="CO16" s="86">
        <f t="shared" si="27"/>
        <v>6</v>
      </c>
      <c r="CP16" s="113">
        <f t="shared" si="28"/>
        <v>114</v>
      </c>
      <c r="CQ16" s="86">
        <f t="shared" si="29"/>
        <v>7</v>
      </c>
      <c r="CR16" s="85">
        <f t="shared" si="30"/>
        <v>0</v>
      </c>
      <c r="CS16" s="86">
        <f t="shared" si="31"/>
        <v>12</v>
      </c>
      <c r="CT16" s="85">
        <f t="shared" si="32"/>
        <v>74.416666666666671</v>
      </c>
      <c r="CU16" s="86">
        <f t="shared" si="33"/>
        <v>12</v>
      </c>
      <c r="CV16" s="82">
        <f t="shared" si="34"/>
        <v>74.416666666666671</v>
      </c>
      <c r="CW16" s="25">
        <f t="shared" si="35"/>
        <v>24</v>
      </c>
      <c r="CX16" s="88">
        <f t="shared" si="36"/>
        <v>12</v>
      </c>
      <c r="CY16" s="92">
        <f t="shared" si="37"/>
        <v>194.41666666666669</v>
      </c>
      <c r="CZ16" s="26">
        <f t="shared" si="38"/>
        <v>37</v>
      </c>
      <c r="DA16" s="93">
        <f t="shared" si="39"/>
        <v>10</v>
      </c>
      <c r="DB16" s="89"/>
    </row>
    <row r="17" spans="1:106" s="62" customFormat="1" x14ac:dyDescent="0.3">
      <c r="A17" s="115" t="s">
        <v>48</v>
      </c>
      <c r="B17" s="68"/>
      <c r="C17" s="69">
        <v>117</v>
      </c>
      <c r="D17" s="72">
        <f t="shared" si="0"/>
        <v>8</v>
      </c>
      <c r="E17" s="69">
        <v>103</v>
      </c>
      <c r="F17" s="72">
        <f t="shared" si="1"/>
        <v>9</v>
      </c>
      <c r="G17" s="13">
        <v>7</v>
      </c>
      <c r="H17" s="14">
        <v>9</v>
      </c>
      <c r="I17" s="14">
        <v>0</v>
      </c>
      <c r="J17" s="14">
        <v>0</v>
      </c>
      <c r="K17" s="14">
        <v>0</v>
      </c>
      <c r="L17" s="14">
        <v>0</v>
      </c>
      <c r="M17" s="74">
        <v>2</v>
      </c>
      <c r="N17" s="14"/>
      <c r="O17" s="14">
        <v>7</v>
      </c>
      <c r="P17" s="14">
        <v>10</v>
      </c>
      <c r="Q17" s="14">
        <v>0</v>
      </c>
      <c r="R17" s="14">
        <v>0</v>
      </c>
      <c r="S17" s="14">
        <v>0</v>
      </c>
      <c r="T17" s="14">
        <v>0</v>
      </c>
      <c r="U17" s="74">
        <v>2</v>
      </c>
      <c r="V17" s="14"/>
      <c r="W17" s="14">
        <v>7</v>
      </c>
      <c r="X17" s="14">
        <v>8</v>
      </c>
      <c r="Y17" s="14">
        <v>0</v>
      </c>
      <c r="Z17" s="14">
        <v>0</v>
      </c>
      <c r="AA17" s="14">
        <v>0</v>
      </c>
      <c r="AB17" s="14">
        <v>0</v>
      </c>
      <c r="AC17" s="74">
        <v>3</v>
      </c>
      <c r="AD17" s="15">
        <v>0</v>
      </c>
      <c r="AE17" s="101">
        <f t="shared" si="2"/>
        <v>10</v>
      </c>
      <c r="AF17" s="16">
        <f t="shared" si="3"/>
        <v>10</v>
      </c>
      <c r="AG17" s="102">
        <f t="shared" si="4"/>
        <v>10</v>
      </c>
      <c r="AH17" s="100">
        <f t="shared" si="5"/>
        <v>10</v>
      </c>
      <c r="AI17" s="60">
        <f t="shared" si="6"/>
        <v>29.166666666666668</v>
      </c>
      <c r="AJ17" s="60">
        <f t="shared" si="7"/>
        <v>0</v>
      </c>
      <c r="AK17" s="17">
        <v>5</v>
      </c>
      <c r="AL17" s="17">
        <v>6</v>
      </c>
      <c r="AM17" s="17">
        <v>3</v>
      </c>
      <c r="AN17" s="17">
        <v>3</v>
      </c>
      <c r="AO17" s="17">
        <v>12</v>
      </c>
      <c r="AP17" s="17">
        <v>1</v>
      </c>
      <c r="AQ17" s="17">
        <v>1</v>
      </c>
      <c r="AR17" s="17">
        <v>0</v>
      </c>
      <c r="AS17" s="17">
        <v>2</v>
      </c>
      <c r="AT17" s="17">
        <v>4</v>
      </c>
      <c r="AU17" s="76">
        <v>2</v>
      </c>
      <c r="AV17" s="18"/>
      <c r="AW17" s="17">
        <v>2</v>
      </c>
      <c r="AX17" s="17">
        <v>3</v>
      </c>
      <c r="AY17" s="17">
        <v>2</v>
      </c>
      <c r="AZ17" s="17">
        <v>3</v>
      </c>
      <c r="BA17" s="17">
        <v>15</v>
      </c>
      <c r="BB17" s="17">
        <v>0</v>
      </c>
      <c r="BC17" s="17">
        <v>3</v>
      </c>
      <c r="BD17" s="17">
        <v>2</v>
      </c>
      <c r="BE17" s="17">
        <v>0</v>
      </c>
      <c r="BF17" s="17">
        <v>4</v>
      </c>
      <c r="BG17" s="76">
        <v>4</v>
      </c>
      <c r="BH17" s="18"/>
      <c r="BI17" s="17">
        <v>5</v>
      </c>
      <c r="BJ17" s="17">
        <v>2</v>
      </c>
      <c r="BK17" s="17">
        <v>5</v>
      </c>
      <c r="BL17" s="17">
        <v>5</v>
      </c>
      <c r="BM17" s="17">
        <v>10</v>
      </c>
      <c r="BN17" s="17">
        <v>0</v>
      </c>
      <c r="BO17" s="17">
        <v>3</v>
      </c>
      <c r="BP17" s="17">
        <v>0</v>
      </c>
      <c r="BQ17" s="17">
        <v>1</v>
      </c>
      <c r="BR17" s="17">
        <v>2</v>
      </c>
      <c r="BS17" s="78">
        <v>2</v>
      </c>
      <c r="BT17" s="27">
        <v>0</v>
      </c>
      <c r="BU17" s="19">
        <f t="shared" si="8"/>
        <v>42.3</v>
      </c>
      <c r="BV17" s="20">
        <f t="shared" si="9"/>
        <v>93.25</v>
      </c>
      <c r="BW17" s="19">
        <f t="shared" si="10"/>
        <v>35.9</v>
      </c>
      <c r="BX17" s="20">
        <f t="shared" si="11"/>
        <v>64.75</v>
      </c>
      <c r="BY17" s="19">
        <f t="shared" si="12"/>
        <v>39.1</v>
      </c>
      <c r="BZ17" s="105">
        <f t="shared" si="13"/>
        <v>85.25</v>
      </c>
      <c r="CA17" s="103">
        <f t="shared" si="14"/>
        <v>39.099999999999994</v>
      </c>
      <c r="CB17" s="21">
        <f t="shared" si="15"/>
        <v>33.333333333333329</v>
      </c>
      <c r="CC17" s="21">
        <f t="shared" si="16"/>
        <v>0</v>
      </c>
      <c r="CD17" s="61">
        <f t="shared" si="17"/>
        <v>31.25</v>
      </c>
      <c r="CE17" s="61" t="str">
        <f>IF(ISNONTEXT(#REF!),"",((N17+V17+AD17+AV17+BH17+BT17)/6)*25)</f>
        <v/>
      </c>
      <c r="CF17" s="80">
        <f t="shared" si="18"/>
        <v>31.25</v>
      </c>
      <c r="CG17" s="85">
        <f t="shared" si="19"/>
        <v>9.375</v>
      </c>
      <c r="CH17" s="22">
        <f t="shared" si="20"/>
        <v>10</v>
      </c>
      <c r="CI17" s="23">
        <f t="shared" si="21"/>
        <v>82.124999999999986</v>
      </c>
      <c r="CJ17" s="86">
        <f t="shared" si="22"/>
        <v>11</v>
      </c>
      <c r="CK17" s="82">
        <f t="shared" si="23"/>
        <v>91.499999999999986</v>
      </c>
      <c r="CL17" s="24">
        <f t="shared" si="24"/>
        <v>21</v>
      </c>
      <c r="CM17" s="95">
        <f t="shared" si="25"/>
        <v>11</v>
      </c>
      <c r="CN17" s="113">
        <f t="shared" si="26"/>
        <v>117</v>
      </c>
      <c r="CO17" s="86">
        <f t="shared" si="27"/>
        <v>8</v>
      </c>
      <c r="CP17" s="113">
        <f t="shared" si="28"/>
        <v>103</v>
      </c>
      <c r="CQ17" s="86">
        <f t="shared" si="29"/>
        <v>9</v>
      </c>
      <c r="CR17" s="85">
        <f t="shared" si="30"/>
        <v>9.375</v>
      </c>
      <c r="CS17" s="86">
        <f t="shared" si="31"/>
        <v>10</v>
      </c>
      <c r="CT17" s="85">
        <f t="shared" si="32"/>
        <v>82.124999999999986</v>
      </c>
      <c r="CU17" s="86">
        <f t="shared" si="33"/>
        <v>11</v>
      </c>
      <c r="CV17" s="82">
        <f t="shared" si="34"/>
        <v>91.499999999999986</v>
      </c>
      <c r="CW17" s="25">
        <f t="shared" si="35"/>
        <v>21</v>
      </c>
      <c r="CX17" s="88">
        <f t="shared" si="36"/>
        <v>11</v>
      </c>
      <c r="CY17" s="92">
        <f t="shared" si="37"/>
        <v>202.5</v>
      </c>
      <c r="CZ17" s="26">
        <f t="shared" si="38"/>
        <v>38</v>
      </c>
      <c r="DA17" s="93">
        <f t="shared" si="39"/>
        <v>11</v>
      </c>
      <c r="DB17" s="89"/>
    </row>
    <row r="18" spans="1:106" s="62" customFormat="1" x14ac:dyDescent="0.3">
      <c r="A18" s="115" t="s">
        <v>77</v>
      </c>
      <c r="B18" s="68"/>
      <c r="C18" s="69">
        <v>101</v>
      </c>
      <c r="D18" s="72">
        <f t="shared" si="0"/>
        <v>11</v>
      </c>
      <c r="E18" s="69">
        <v>90</v>
      </c>
      <c r="F18" s="72">
        <f t="shared" si="1"/>
        <v>11</v>
      </c>
      <c r="G18" s="13">
        <v>7</v>
      </c>
      <c r="H18" s="14">
        <v>9</v>
      </c>
      <c r="I18" s="14">
        <v>0</v>
      </c>
      <c r="J18" s="14">
        <v>0</v>
      </c>
      <c r="K18" s="14">
        <v>0</v>
      </c>
      <c r="L18" s="14">
        <v>0</v>
      </c>
      <c r="M18" s="74">
        <v>1</v>
      </c>
      <c r="N18" s="14"/>
      <c r="O18" s="14">
        <v>5</v>
      </c>
      <c r="P18" s="14">
        <v>9</v>
      </c>
      <c r="Q18" s="14">
        <v>1</v>
      </c>
      <c r="R18" s="14">
        <v>0</v>
      </c>
      <c r="S18" s="14">
        <v>0</v>
      </c>
      <c r="T18" s="14">
        <v>0</v>
      </c>
      <c r="U18" s="74">
        <v>1</v>
      </c>
      <c r="V18" s="14"/>
      <c r="W18" s="14">
        <v>4</v>
      </c>
      <c r="X18" s="14">
        <v>11</v>
      </c>
      <c r="Y18" s="14">
        <v>1</v>
      </c>
      <c r="Z18" s="14">
        <v>0</v>
      </c>
      <c r="AA18" s="14">
        <v>0</v>
      </c>
      <c r="AB18" s="14">
        <v>0</v>
      </c>
      <c r="AC18" s="74">
        <v>1</v>
      </c>
      <c r="AD18" s="15">
        <v>0</v>
      </c>
      <c r="AE18" s="101">
        <f t="shared" si="2"/>
        <v>10</v>
      </c>
      <c r="AF18" s="16">
        <f t="shared" si="3"/>
        <v>11.33</v>
      </c>
      <c r="AG18" s="102">
        <f t="shared" si="4"/>
        <v>11.33</v>
      </c>
      <c r="AH18" s="100">
        <f t="shared" si="5"/>
        <v>10.886666666666665</v>
      </c>
      <c r="AI18" s="60">
        <f t="shared" si="6"/>
        <v>12.5</v>
      </c>
      <c r="AJ18" s="60">
        <f t="shared" si="7"/>
        <v>0</v>
      </c>
      <c r="AK18" s="17">
        <v>5</v>
      </c>
      <c r="AL18" s="17">
        <v>2</v>
      </c>
      <c r="AM18" s="17">
        <v>5</v>
      </c>
      <c r="AN18" s="17">
        <v>5</v>
      </c>
      <c r="AO18" s="17">
        <v>10</v>
      </c>
      <c r="AP18" s="17">
        <v>0</v>
      </c>
      <c r="AQ18" s="17">
        <v>0</v>
      </c>
      <c r="AR18" s="17">
        <v>2</v>
      </c>
      <c r="AS18" s="17">
        <v>1</v>
      </c>
      <c r="AT18" s="17">
        <v>3</v>
      </c>
      <c r="AU18" s="76">
        <v>1</v>
      </c>
      <c r="AV18" s="18"/>
      <c r="AW18" s="17">
        <v>5</v>
      </c>
      <c r="AX18" s="17">
        <v>5</v>
      </c>
      <c r="AY18" s="17">
        <v>4</v>
      </c>
      <c r="AZ18" s="17">
        <v>4</v>
      </c>
      <c r="BA18" s="17">
        <v>5</v>
      </c>
      <c r="BB18" s="17">
        <v>4</v>
      </c>
      <c r="BC18" s="17">
        <v>0</v>
      </c>
      <c r="BD18" s="17">
        <v>5</v>
      </c>
      <c r="BE18" s="17">
        <v>3</v>
      </c>
      <c r="BF18" s="17">
        <v>6</v>
      </c>
      <c r="BG18" s="76">
        <v>1</v>
      </c>
      <c r="BH18" s="18"/>
      <c r="BI18" s="17">
        <v>3</v>
      </c>
      <c r="BJ18" s="17">
        <v>3</v>
      </c>
      <c r="BK18" s="17">
        <v>5</v>
      </c>
      <c r="BL18" s="17">
        <v>4</v>
      </c>
      <c r="BM18" s="17">
        <v>5</v>
      </c>
      <c r="BN18" s="17">
        <v>1</v>
      </c>
      <c r="BO18" s="17">
        <v>0</v>
      </c>
      <c r="BP18" s="17">
        <v>2</v>
      </c>
      <c r="BQ18" s="17">
        <v>1</v>
      </c>
      <c r="BR18" s="17">
        <v>7</v>
      </c>
      <c r="BS18" s="78">
        <v>2</v>
      </c>
      <c r="BT18" s="27">
        <v>0</v>
      </c>
      <c r="BU18" s="19">
        <f t="shared" si="8"/>
        <v>39.1</v>
      </c>
      <c r="BV18" s="20">
        <f t="shared" si="9"/>
        <v>91.5</v>
      </c>
      <c r="BW18" s="19">
        <f t="shared" si="10"/>
        <v>42.8</v>
      </c>
      <c r="BX18" s="20">
        <f t="shared" si="11"/>
        <v>100.75</v>
      </c>
      <c r="BY18" s="19">
        <f t="shared" si="12"/>
        <v>33.6</v>
      </c>
      <c r="BZ18" s="105">
        <f t="shared" si="13"/>
        <v>71.5</v>
      </c>
      <c r="CA18" s="103">
        <f t="shared" si="14"/>
        <v>38.5</v>
      </c>
      <c r="CB18" s="21">
        <f t="shared" si="15"/>
        <v>16.666666666666664</v>
      </c>
      <c r="CC18" s="21">
        <f t="shared" si="16"/>
        <v>0</v>
      </c>
      <c r="CD18" s="61">
        <f t="shared" si="17"/>
        <v>14.583333333333334</v>
      </c>
      <c r="CE18" s="61" t="str">
        <f>IF(ISNONTEXT(#REF!),"",((N18+V18+AD18+AV18+BH18+BT18)/6)*25)</f>
        <v/>
      </c>
      <c r="CF18" s="80">
        <f t="shared" si="18"/>
        <v>14.583333333333334</v>
      </c>
      <c r="CG18" s="85">
        <f t="shared" si="19"/>
        <v>19.924999999999994</v>
      </c>
      <c r="CH18" s="22">
        <f t="shared" si="20"/>
        <v>8</v>
      </c>
      <c r="CI18" s="23">
        <f t="shared" si="21"/>
        <v>88.958333333333329</v>
      </c>
      <c r="CJ18" s="86">
        <f t="shared" si="22"/>
        <v>10</v>
      </c>
      <c r="CK18" s="82">
        <f t="shared" si="23"/>
        <v>108.88333333333333</v>
      </c>
      <c r="CL18" s="24">
        <f t="shared" si="24"/>
        <v>18</v>
      </c>
      <c r="CM18" s="95">
        <f t="shared" si="25"/>
        <v>9</v>
      </c>
      <c r="CN18" s="113">
        <f t="shared" si="26"/>
        <v>101</v>
      </c>
      <c r="CO18" s="86">
        <f t="shared" si="27"/>
        <v>11</v>
      </c>
      <c r="CP18" s="113">
        <f t="shared" si="28"/>
        <v>90</v>
      </c>
      <c r="CQ18" s="86">
        <f t="shared" si="29"/>
        <v>11</v>
      </c>
      <c r="CR18" s="85">
        <f t="shared" si="30"/>
        <v>19.924999999999994</v>
      </c>
      <c r="CS18" s="86">
        <f t="shared" si="31"/>
        <v>8</v>
      </c>
      <c r="CT18" s="85">
        <f t="shared" si="32"/>
        <v>88.958333333333329</v>
      </c>
      <c r="CU18" s="86">
        <f t="shared" si="33"/>
        <v>10</v>
      </c>
      <c r="CV18" s="82">
        <f t="shared" si="34"/>
        <v>108.88333333333333</v>
      </c>
      <c r="CW18" s="25">
        <f t="shared" si="35"/>
        <v>18</v>
      </c>
      <c r="CX18" s="88">
        <f t="shared" si="36"/>
        <v>9</v>
      </c>
      <c r="CY18" s="92">
        <f t="shared" si="37"/>
        <v>209.88333333333333</v>
      </c>
      <c r="CZ18" s="26">
        <f t="shared" si="38"/>
        <v>40</v>
      </c>
      <c r="DA18" s="93">
        <f t="shared" si="39"/>
        <v>12</v>
      </c>
      <c r="DB18" s="89"/>
    </row>
    <row r="19" spans="1:106" s="62" customFormat="1" x14ac:dyDescent="0.3">
      <c r="A19" s="115" t="s">
        <v>45</v>
      </c>
      <c r="B19" s="68"/>
      <c r="C19" s="69">
        <v>68</v>
      </c>
      <c r="D19" s="72">
        <f t="shared" si="0"/>
        <v>14</v>
      </c>
      <c r="E19" s="69">
        <v>72</v>
      </c>
      <c r="F19" s="72">
        <f t="shared" si="1"/>
        <v>13</v>
      </c>
      <c r="G19" s="13">
        <v>5</v>
      </c>
      <c r="H19" s="14">
        <v>1</v>
      </c>
      <c r="I19" s="14">
        <v>0</v>
      </c>
      <c r="J19" s="14">
        <v>0</v>
      </c>
      <c r="K19" s="14">
        <v>0</v>
      </c>
      <c r="L19" s="14">
        <v>0</v>
      </c>
      <c r="M19" s="74">
        <v>2</v>
      </c>
      <c r="N19" s="14"/>
      <c r="O19" s="14">
        <v>5</v>
      </c>
      <c r="P19" s="14">
        <v>1</v>
      </c>
      <c r="Q19" s="14">
        <v>0</v>
      </c>
      <c r="R19" s="14">
        <v>0</v>
      </c>
      <c r="S19" s="14">
        <v>0</v>
      </c>
      <c r="T19" s="14">
        <v>0</v>
      </c>
      <c r="U19" s="74">
        <v>3</v>
      </c>
      <c r="V19" s="14"/>
      <c r="W19" s="14">
        <v>5</v>
      </c>
      <c r="X19" s="14">
        <v>1</v>
      </c>
      <c r="Y19" s="14">
        <v>0</v>
      </c>
      <c r="Z19" s="14">
        <v>0</v>
      </c>
      <c r="AA19" s="14">
        <v>0</v>
      </c>
      <c r="AB19" s="14">
        <v>0</v>
      </c>
      <c r="AC19" s="74">
        <v>3</v>
      </c>
      <c r="AD19" s="15">
        <v>0</v>
      </c>
      <c r="AE19" s="101">
        <f t="shared" si="2"/>
        <v>0.89</v>
      </c>
      <c r="AF19" s="16">
        <f t="shared" si="3"/>
        <v>0.89</v>
      </c>
      <c r="AG19" s="102">
        <f t="shared" si="4"/>
        <v>0.89</v>
      </c>
      <c r="AH19" s="100">
        <f t="shared" si="5"/>
        <v>0.89</v>
      </c>
      <c r="AI19" s="60">
        <f t="shared" si="6"/>
        <v>33.333333333333329</v>
      </c>
      <c r="AJ19" s="60">
        <f t="shared" si="7"/>
        <v>0</v>
      </c>
      <c r="AK19" s="17">
        <v>5</v>
      </c>
      <c r="AL19" s="17">
        <v>3</v>
      </c>
      <c r="AM19" s="17">
        <v>3</v>
      </c>
      <c r="AN19" s="17">
        <v>2</v>
      </c>
      <c r="AO19" s="17">
        <v>6</v>
      </c>
      <c r="AP19" s="17">
        <v>3</v>
      </c>
      <c r="AQ19" s="17">
        <v>0</v>
      </c>
      <c r="AR19" s="17">
        <v>0</v>
      </c>
      <c r="AS19" s="17">
        <v>0</v>
      </c>
      <c r="AT19" s="17">
        <v>5</v>
      </c>
      <c r="AU19" s="76">
        <v>2</v>
      </c>
      <c r="AV19" s="18"/>
      <c r="AW19" s="17">
        <v>4</v>
      </c>
      <c r="AX19" s="17">
        <v>1</v>
      </c>
      <c r="AY19" s="17">
        <v>3</v>
      </c>
      <c r="AZ19" s="17">
        <v>4</v>
      </c>
      <c r="BA19" s="17">
        <v>6</v>
      </c>
      <c r="BB19" s="17">
        <v>2</v>
      </c>
      <c r="BC19" s="17">
        <v>0</v>
      </c>
      <c r="BD19" s="17">
        <v>2</v>
      </c>
      <c r="BE19" s="17">
        <v>1</v>
      </c>
      <c r="BF19" s="17">
        <v>0</v>
      </c>
      <c r="BG19" s="76">
        <v>3</v>
      </c>
      <c r="BH19" s="18"/>
      <c r="BI19" s="17">
        <v>3</v>
      </c>
      <c r="BJ19" s="17">
        <v>3</v>
      </c>
      <c r="BK19" s="17">
        <v>4</v>
      </c>
      <c r="BL19" s="17">
        <v>3</v>
      </c>
      <c r="BM19" s="17">
        <v>5</v>
      </c>
      <c r="BN19" s="17">
        <v>4</v>
      </c>
      <c r="BO19" s="17">
        <v>0</v>
      </c>
      <c r="BP19" s="17">
        <v>2</v>
      </c>
      <c r="BQ19" s="17">
        <v>1</v>
      </c>
      <c r="BR19" s="17">
        <v>0</v>
      </c>
      <c r="BS19" s="78">
        <v>4</v>
      </c>
      <c r="BT19" s="27">
        <v>0</v>
      </c>
      <c r="BU19" s="19">
        <f t="shared" si="8"/>
        <v>29.8</v>
      </c>
      <c r="BV19" s="20">
        <f t="shared" si="9"/>
        <v>62</v>
      </c>
      <c r="BW19" s="19">
        <f t="shared" si="10"/>
        <v>27.5</v>
      </c>
      <c r="BX19" s="20">
        <f t="shared" si="11"/>
        <v>50</v>
      </c>
      <c r="BY19" s="19">
        <f t="shared" si="12"/>
        <v>28.2</v>
      </c>
      <c r="BZ19" s="105">
        <f t="shared" si="13"/>
        <v>45.5</v>
      </c>
      <c r="CA19" s="103">
        <f t="shared" si="14"/>
        <v>28.5</v>
      </c>
      <c r="CB19" s="21">
        <f t="shared" si="15"/>
        <v>37.5</v>
      </c>
      <c r="CC19" s="21">
        <f t="shared" si="16"/>
        <v>0</v>
      </c>
      <c r="CD19" s="61">
        <f t="shared" si="17"/>
        <v>35.416666666666671</v>
      </c>
      <c r="CE19" s="61" t="str">
        <f>IF(ISNONTEXT(#REF!),"",((N19+V19+AD19+AV19+BH19+BT19)/6)*25)</f>
        <v/>
      </c>
      <c r="CF19" s="80">
        <f t="shared" si="18"/>
        <v>35.416666666666671</v>
      </c>
      <c r="CG19" s="85">
        <f t="shared" si="19"/>
        <v>0</v>
      </c>
      <c r="CH19" s="22">
        <f t="shared" si="20"/>
        <v>12</v>
      </c>
      <c r="CI19" s="23">
        <f t="shared" si="21"/>
        <v>53.541666666666664</v>
      </c>
      <c r="CJ19" s="86">
        <f t="shared" si="22"/>
        <v>13</v>
      </c>
      <c r="CK19" s="82">
        <f t="shared" si="23"/>
        <v>53.541666666666664</v>
      </c>
      <c r="CL19" s="24">
        <f t="shared" si="24"/>
        <v>25</v>
      </c>
      <c r="CM19" s="95">
        <f t="shared" si="25"/>
        <v>13</v>
      </c>
      <c r="CN19" s="113">
        <f t="shared" si="26"/>
        <v>68</v>
      </c>
      <c r="CO19" s="86">
        <f t="shared" si="27"/>
        <v>14</v>
      </c>
      <c r="CP19" s="113">
        <f t="shared" si="28"/>
        <v>72</v>
      </c>
      <c r="CQ19" s="86">
        <f t="shared" si="29"/>
        <v>13</v>
      </c>
      <c r="CR19" s="85">
        <f t="shared" si="30"/>
        <v>0</v>
      </c>
      <c r="CS19" s="86">
        <f t="shared" si="31"/>
        <v>12</v>
      </c>
      <c r="CT19" s="85">
        <f t="shared" si="32"/>
        <v>53.541666666666664</v>
      </c>
      <c r="CU19" s="86">
        <f t="shared" si="33"/>
        <v>13</v>
      </c>
      <c r="CV19" s="82">
        <f t="shared" si="34"/>
        <v>53.541666666666664</v>
      </c>
      <c r="CW19" s="25">
        <f t="shared" si="35"/>
        <v>25</v>
      </c>
      <c r="CX19" s="88">
        <f t="shared" si="36"/>
        <v>13</v>
      </c>
      <c r="CY19" s="92">
        <f t="shared" si="37"/>
        <v>139.54166666666666</v>
      </c>
      <c r="CZ19" s="26">
        <f t="shared" si="38"/>
        <v>52</v>
      </c>
      <c r="DA19" s="93">
        <f t="shared" si="39"/>
        <v>13</v>
      </c>
      <c r="DB19" s="89"/>
    </row>
    <row r="20" spans="1:106" s="62" customFormat="1" x14ac:dyDescent="0.3">
      <c r="A20" s="115" t="s">
        <v>87</v>
      </c>
      <c r="B20" s="68"/>
      <c r="C20" s="69">
        <v>84</v>
      </c>
      <c r="D20" s="72">
        <f t="shared" si="0"/>
        <v>13</v>
      </c>
      <c r="E20" s="69">
        <v>26</v>
      </c>
      <c r="F20" s="72">
        <f t="shared" si="1"/>
        <v>14</v>
      </c>
      <c r="G20" s="13">
        <v>6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74">
        <v>2</v>
      </c>
      <c r="N20" s="14"/>
      <c r="O20" s="14">
        <v>4</v>
      </c>
      <c r="P20" s="14">
        <v>1</v>
      </c>
      <c r="Q20" s="14">
        <v>0</v>
      </c>
      <c r="R20" s="14">
        <v>0</v>
      </c>
      <c r="S20" s="14">
        <v>0</v>
      </c>
      <c r="T20" s="14">
        <v>0</v>
      </c>
      <c r="U20" s="74">
        <v>4</v>
      </c>
      <c r="V20" s="14"/>
      <c r="W20" s="14">
        <v>6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74">
        <v>3</v>
      </c>
      <c r="AD20" s="15">
        <v>0</v>
      </c>
      <c r="AE20" s="101">
        <f t="shared" si="2"/>
        <v>0</v>
      </c>
      <c r="AF20" s="16">
        <f t="shared" si="3"/>
        <v>0.89</v>
      </c>
      <c r="AG20" s="102">
        <f t="shared" si="4"/>
        <v>0</v>
      </c>
      <c r="AH20" s="100">
        <f t="shared" si="5"/>
        <v>0.29666666666666669</v>
      </c>
      <c r="AI20" s="60">
        <f t="shared" si="6"/>
        <v>37.5</v>
      </c>
      <c r="AJ20" s="60">
        <f t="shared" si="7"/>
        <v>0</v>
      </c>
      <c r="AK20" s="17">
        <v>2</v>
      </c>
      <c r="AL20" s="17">
        <v>2</v>
      </c>
      <c r="AM20" s="17">
        <v>3</v>
      </c>
      <c r="AN20" s="17">
        <v>3</v>
      </c>
      <c r="AO20" s="17">
        <v>5</v>
      </c>
      <c r="AP20" s="17">
        <v>0</v>
      </c>
      <c r="AQ20" s="17">
        <v>2</v>
      </c>
      <c r="AR20" s="17">
        <v>4</v>
      </c>
      <c r="AS20" s="17">
        <v>2</v>
      </c>
      <c r="AT20" s="17">
        <v>0</v>
      </c>
      <c r="AU20" s="76">
        <v>3</v>
      </c>
      <c r="AV20" s="18"/>
      <c r="AW20" s="17">
        <v>3</v>
      </c>
      <c r="AX20" s="17">
        <v>2</v>
      </c>
      <c r="AY20" s="17">
        <v>4</v>
      </c>
      <c r="AZ20" s="17">
        <v>3</v>
      </c>
      <c r="BA20" s="17">
        <v>6</v>
      </c>
      <c r="BB20" s="17">
        <v>0</v>
      </c>
      <c r="BC20" s="17">
        <v>2</v>
      </c>
      <c r="BD20" s="17">
        <v>0</v>
      </c>
      <c r="BE20" s="17">
        <v>4</v>
      </c>
      <c r="BF20" s="17">
        <v>3</v>
      </c>
      <c r="BG20" s="76">
        <v>4</v>
      </c>
      <c r="BH20" s="18"/>
      <c r="BI20" s="17">
        <v>3</v>
      </c>
      <c r="BJ20" s="17">
        <v>0</v>
      </c>
      <c r="BK20" s="17">
        <v>4</v>
      </c>
      <c r="BL20" s="17">
        <v>4</v>
      </c>
      <c r="BM20" s="17">
        <v>6</v>
      </c>
      <c r="BN20" s="17">
        <v>0</v>
      </c>
      <c r="BO20" s="17">
        <v>1</v>
      </c>
      <c r="BP20" s="17">
        <v>3</v>
      </c>
      <c r="BQ20" s="17">
        <v>1</v>
      </c>
      <c r="BR20" s="17">
        <v>1</v>
      </c>
      <c r="BS20" s="78">
        <v>1</v>
      </c>
      <c r="BT20" s="27">
        <v>0</v>
      </c>
      <c r="BU20" s="19">
        <f t="shared" si="8"/>
        <v>24.8</v>
      </c>
      <c r="BV20" s="20">
        <f t="shared" si="9"/>
        <v>43.25</v>
      </c>
      <c r="BW20" s="19">
        <f t="shared" si="10"/>
        <v>28.9</v>
      </c>
      <c r="BX20" s="20">
        <f t="shared" si="11"/>
        <v>47.25</v>
      </c>
      <c r="BY20" s="19">
        <f t="shared" si="12"/>
        <v>26.1</v>
      </c>
      <c r="BZ20" s="105">
        <f t="shared" si="13"/>
        <v>59</v>
      </c>
      <c r="CA20" s="103">
        <f t="shared" si="14"/>
        <v>26.600000000000005</v>
      </c>
      <c r="CB20" s="21">
        <f t="shared" si="15"/>
        <v>33.333333333333329</v>
      </c>
      <c r="CC20" s="21">
        <f t="shared" si="16"/>
        <v>0</v>
      </c>
      <c r="CD20" s="61">
        <f t="shared" si="17"/>
        <v>35.416666666666671</v>
      </c>
      <c r="CE20" s="61" t="str">
        <f>IF(ISNONTEXT(#REF!),"",((N20+V20+AD20+AV20+BH20+BT20)/6)*25)</f>
        <v/>
      </c>
      <c r="CF20" s="80">
        <f t="shared" si="18"/>
        <v>35.416666666666671</v>
      </c>
      <c r="CG20" s="85">
        <f t="shared" si="19"/>
        <v>0</v>
      </c>
      <c r="CH20" s="22">
        <f t="shared" si="20"/>
        <v>12</v>
      </c>
      <c r="CI20" s="23">
        <f t="shared" si="21"/>
        <v>48.791666666666679</v>
      </c>
      <c r="CJ20" s="86">
        <f t="shared" si="22"/>
        <v>14</v>
      </c>
      <c r="CK20" s="82">
        <f t="shared" si="23"/>
        <v>48.791666666666679</v>
      </c>
      <c r="CL20" s="24">
        <f t="shared" si="24"/>
        <v>26</v>
      </c>
      <c r="CM20" s="95">
        <f t="shared" si="25"/>
        <v>14</v>
      </c>
      <c r="CN20" s="113">
        <f t="shared" si="26"/>
        <v>84</v>
      </c>
      <c r="CO20" s="86">
        <f t="shared" si="27"/>
        <v>13</v>
      </c>
      <c r="CP20" s="113">
        <f t="shared" si="28"/>
        <v>26</v>
      </c>
      <c r="CQ20" s="86">
        <f t="shared" si="29"/>
        <v>14</v>
      </c>
      <c r="CR20" s="85">
        <f t="shared" si="30"/>
        <v>0</v>
      </c>
      <c r="CS20" s="86">
        <f t="shared" si="31"/>
        <v>12</v>
      </c>
      <c r="CT20" s="85">
        <f t="shared" si="32"/>
        <v>48.791666666666679</v>
      </c>
      <c r="CU20" s="86">
        <f t="shared" si="33"/>
        <v>14</v>
      </c>
      <c r="CV20" s="82">
        <f t="shared" si="34"/>
        <v>48.791666666666679</v>
      </c>
      <c r="CW20" s="25">
        <f t="shared" si="35"/>
        <v>26</v>
      </c>
      <c r="CX20" s="88">
        <f t="shared" si="36"/>
        <v>14</v>
      </c>
      <c r="CY20" s="92">
        <f t="shared" si="37"/>
        <v>87.791666666666686</v>
      </c>
      <c r="CZ20" s="26">
        <f t="shared" si="38"/>
        <v>53</v>
      </c>
      <c r="DA20" s="93">
        <f t="shared" si="39"/>
        <v>14</v>
      </c>
      <c r="DB20" s="89"/>
    </row>
    <row r="21" spans="1:106" s="2" customFormat="1" ht="29.25" customHeight="1" x14ac:dyDescent="0.3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6" s="2" customFormat="1" ht="29.25" customHeight="1" x14ac:dyDescent="0.3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6" s="2" customFormat="1" ht="29.25" customHeight="1" x14ac:dyDescent="0.3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6" s="2" customFormat="1" ht="29.25" customHeight="1" x14ac:dyDescent="0.3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6" s="2" customFormat="1" ht="29.25" customHeight="1" x14ac:dyDescent="0.3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6" s="2" customFormat="1" ht="29.25" customHeight="1" x14ac:dyDescent="0.3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6" s="2" customFormat="1" ht="29.25" customHeight="1" x14ac:dyDescent="0.3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6" s="2" customFormat="1" ht="29.25" customHeight="1" x14ac:dyDescent="0.3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6" s="2" customFormat="1" ht="29.25" customHeight="1" x14ac:dyDescent="0.3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6" s="2" customFormat="1" ht="29.25" customHeight="1" x14ac:dyDescent="0.3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6" s="2" customFormat="1" ht="29.25" customHeight="1" x14ac:dyDescent="0.3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6" s="2" customFormat="1" ht="29.25" customHeight="1" x14ac:dyDescent="0.3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3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3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3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3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3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3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3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3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3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3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3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3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3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3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3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3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3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3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3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3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3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3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3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3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3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3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3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3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3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3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3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3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3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3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3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3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3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3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3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3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3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3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3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3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3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3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3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3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3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3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3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3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3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3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3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3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3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3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3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3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3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3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3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3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3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3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3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3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3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3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3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3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3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3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3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3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3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3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3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3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3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3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3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3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3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3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3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3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3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3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3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3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3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3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3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3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3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3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3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3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3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3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3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3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3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3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3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3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3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3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3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3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3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3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3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3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3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3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3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3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3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3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3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3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3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3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3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3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3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3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3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3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3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3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3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3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3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3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3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3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3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3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3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3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3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3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3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3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3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3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3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3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3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3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3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3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3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3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3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3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3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3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3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3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3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3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3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3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3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3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3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3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3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3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3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3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3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3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3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3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3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3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3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3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3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3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3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3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3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3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3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3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3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3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3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3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3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3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3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3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3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3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3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3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3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3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3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3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3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3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3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3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3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3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3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3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3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3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3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3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3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3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3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3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3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3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3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3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3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3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3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3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3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3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3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3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3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3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3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3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3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3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3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3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3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3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3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3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3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3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3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3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3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3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3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3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3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3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3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3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3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3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3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3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3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3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3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3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3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3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3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3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3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3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3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3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3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3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3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3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3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3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3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3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3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3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3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3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3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3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3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3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3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3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3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3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3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3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3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3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3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3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3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3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5" s="2" customFormat="1" ht="29.25" customHeight="1" x14ac:dyDescent="0.3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5" s="2" customFormat="1" ht="29.25" customHeight="1" x14ac:dyDescent="0.3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5" s="2" customFormat="1" ht="29.25" customHeight="1" x14ac:dyDescent="0.3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5" s="2" customFormat="1" ht="29.25" customHeight="1" x14ac:dyDescent="0.3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5" s="2" customFormat="1" ht="29.25" customHeight="1" x14ac:dyDescent="0.3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5" s="2" customFormat="1" ht="29.25" customHeight="1" x14ac:dyDescent="0.3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5" s="2" customFormat="1" ht="29.25" customHeight="1" x14ac:dyDescent="0.3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5" s="2" customFormat="1" ht="29.25" customHeight="1" x14ac:dyDescent="0.3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5" s="2" customFormat="1" ht="29.25" customHeight="1" x14ac:dyDescent="0.3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5" s="2" customFormat="1" ht="29.25" customHeight="1" x14ac:dyDescent="0.3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5" s="2" customFormat="1" ht="29.25" customHeight="1" x14ac:dyDescent="0.3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5" s="2" customFormat="1" ht="29.25" customHeight="1" x14ac:dyDescent="0.3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5" s="2" customFormat="1" ht="29.25" customHeight="1" x14ac:dyDescent="0.3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5" s="2" customFormat="1" ht="29.25" customHeight="1" x14ac:dyDescent="0.3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</row>
    <row r="351" spans="1:105" s="2" customFormat="1" ht="29.25" customHeight="1" x14ac:dyDescent="0.3">
      <c r="A351" s="28"/>
      <c r="B351" s="29"/>
      <c r="C351" s="29"/>
      <c r="D351" s="29"/>
      <c r="E351" s="29"/>
      <c r="F351" s="29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0"/>
      <c r="AB351" s="30"/>
      <c r="AC351" s="30"/>
      <c r="AD351" s="30"/>
      <c r="AE351" s="32"/>
      <c r="AF351" s="32"/>
      <c r="AG351" s="32"/>
      <c r="AH351" s="34"/>
      <c r="AI351" s="33"/>
      <c r="AJ351" s="33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28"/>
      <c r="AV351" s="28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28"/>
      <c r="BH351" s="28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28"/>
      <c r="BT351" s="28"/>
      <c r="BU351" s="35"/>
      <c r="BV351" s="36"/>
      <c r="BW351" s="35"/>
      <c r="BX351" s="36"/>
      <c r="BY351" s="35"/>
      <c r="BZ351" s="36"/>
      <c r="CA351" s="34"/>
      <c r="CB351" s="34"/>
      <c r="CC351" s="34"/>
      <c r="CD351" s="37"/>
      <c r="CE351" s="37"/>
      <c r="CF351" s="38"/>
      <c r="CG351" s="40"/>
      <c r="CH351" s="39"/>
      <c r="CI351" s="40"/>
      <c r="CJ351" s="39"/>
      <c r="CK351" s="41"/>
      <c r="CL351" s="41"/>
      <c r="CM351" s="46"/>
      <c r="CN351" s="46"/>
      <c r="CO351" s="114"/>
      <c r="CP351" s="46"/>
      <c r="CQ351" s="114"/>
      <c r="CR351" s="47"/>
      <c r="CS351" s="48"/>
      <c r="CT351" s="41"/>
      <c r="CU351" s="41"/>
      <c r="CV351" s="41"/>
      <c r="CW351" s="42"/>
      <c r="CX351" s="42"/>
      <c r="CY351" s="43"/>
      <c r="CZ351" s="44"/>
      <c r="DA351" s="45"/>
    </row>
    <row r="352" spans="1:105" s="2" customFormat="1" ht="29.25" customHeight="1" x14ac:dyDescent="0.3">
      <c r="A352" s="28"/>
      <c r="B352" s="29"/>
      <c r="C352" s="29"/>
      <c r="D352" s="29"/>
      <c r="E352" s="29"/>
      <c r="F352" s="29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0"/>
      <c r="AB352" s="30"/>
      <c r="AC352" s="30"/>
      <c r="AD352" s="30"/>
      <c r="AE352" s="32"/>
      <c r="AF352" s="32"/>
      <c r="AG352" s="32"/>
      <c r="AH352" s="34"/>
      <c r="AI352" s="33"/>
      <c r="AJ352" s="33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28"/>
      <c r="AV352" s="28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28"/>
      <c r="BH352" s="28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28"/>
      <c r="BT352" s="28"/>
      <c r="BU352" s="35"/>
      <c r="BV352" s="36"/>
      <c r="BW352" s="35"/>
      <c r="BX352" s="36"/>
      <c r="BY352" s="35"/>
      <c r="BZ352" s="36"/>
      <c r="CA352" s="34"/>
      <c r="CB352" s="34"/>
      <c r="CC352" s="34"/>
      <c r="CD352" s="37"/>
      <c r="CE352" s="37"/>
      <c r="CF352" s="38"/>
      <c r="CG352" s="40"/>
      <c r="CH352" s="39"/>
      <c r="CI352" s="40"/>
      <c r="CJ352" s="39"/>
      <c r="CK352" s="41"/>
      <c r="CL352" s="41"/>
      <c r="CM352" s="46"/>
      <c r="CN352" s="46"/>
      <c r="CO352" s="114"/>
      <c r="CP352" s="46"/>
      <c r="CQ352" s="114"/>
      <c r="CR352" s="47"/>
      <c r="CS352" s="48"/>
      <c r="CT352" s="41"/>
      <c r="CU352" s="41"/>
      <c r="CV352" s="41"/>
      <c r="CW352" s="42"/>
      <c r="CX352" s="42"/>
      <c r="CY352" s="43"/>
      <c r="CZ352" s="44"/>
      <c r="DA352" s="45"/>
    </row>
    <row r="353" spans="1:107" s="2" customFormat="1" ht="29.25" customHeight="1" x14ac:dyDescent="0.3">
      <c r="A353" s="28"/>
      <c r="B353" s="29"/>
      <c r="C353" s="29"/>
      <c r="D353" s="29"/>
      <c r="E353" s="29"/>
      <c r="F353" s="29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0"/>
      <c r="AB353" s="30"/>
      <c r="AC353" s="30"/>
      <c r="AD353" s="30"/>
      <c r="AE353" s="32"/>
      <c r="AF353" s="32"/>
      <c r="AG353" s="32"/>
      <c r="AH353" s="34"/>
      <c r="AI353" s="33"/>
      <c r="AJ353" s="33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28"/>
      <c r="AV353" s="28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28"/>
      <c r="BH353" s="28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28"/>
      <c r="BT353" s="28"/>
      <c r="BU353" s="35"/>
      <c r="BV353" s="36"/>
      <c r="BW353" s="35"/>
      <c r="BX353" s="36"/>
      <c r="BY353" s="35"/>
      <c r="BZ353" s="36"/>
      <c r="CA353" s="34"/>
      <c r="CB353" s="34"/>
      <c r="CC353" s="34"/>
      <c r="CD353" s="37"/>
      <c r="CE353" s="37"/>
      <c r="CF353" s="38"/>
      <c r="CG353" s="40"/>
      <c r="CH353" s="39"/>
      <c r="CI353" s="40"/>
      <c r="CJ353" s="39"/>
      <c r="CK353" s="41"/>
      <c r="CL353" s="41"/>
      <c r="CM353" s="46"/>
      <c r="CN353" s="46"/>
      <c r="CO353" s="114"/>
      <c r="CP353" s="46"/>
      <c r="CQ353" s="114"/>
      <c r="CR353" s="47"/>
      <c r="CS353" s="48"/>
      <c r="CT353" s="41"/>
      <c r="CU353" s="41"/>
      <c r="CV353" s="41"/>
      <c r="CW353" s="42"/>
      <c r="CX353" s="42"/>
      <c r="CY353" s="43"/>
      <c r="CZ353" s="44"/>
      <c r="DA353" s="45"/>
    </row>
    <row r="354" spans="1:107" s="2" customFormat="1" ht="29.25" customHeight="1" x14ac:dyDescent="0.3">
      <c r="A354" s="28"/>
      <c r="B354" s="29"/>
      <c r="C354" s="29"/>
      <c r="D354" s="29"/>
      <c r="E354" s="29"/>
      <c r="F354" s="29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0"/>
      <c r="AB354" s="30"/>
      <c r="AC354" s="30"/>
      <c r="AD354" s="30"/>
      <c r="AE354" s="32"/>
      <c r="AF354" s="32"/>
      <c r="AG354" s="32"/>
      <c r="AH354" s="34"/>
      <c r="AI354" s="33"/>
      <c r="AJ354" s="33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28"/>
      <c r="AV354" s="28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28"/>
      <c r="BH354" s="28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28"/>
      <c r="BT354" s="28"/>
      <c r="BU354" s="35"/>
      <c r="BV354" s="36"/>
      <c r="BW354" s="35"/>
      <c r="BX354" s="36"/>
      <c r="BY354" s="35"/>
      <c r="BZ354" s="36"/>
      <c r="CA354" s="34"/>
      <c r="CB354" s="34"/>
      <c r="CC354" s="34"/>
      <c r="CD354" s="37"/>
      <c r="CE354" s="37"/>
      <c r="CF354" s="38"/>
      <c r="CG354" s="40"/>
      <c r="CH354" s="39"/>
      <c r="CI354" s="40"/>
      <c r="CJ354" s="39"/>
      <c r="CK354" s="41"/>
      <c r="CL354" s="41"/>
      <c r="CM354" s="46"/>
      <c r="CN354" s="46"/>
      <c r="CO354" s="114"/>
      <c r="CP354" s="46"/>
      <c r="CQ354" s="114"/>
      <c r="CR354" s="47"/>
      <c r="CS354" s="48"/>
      <c r="CT354" s="41"/>
      <c r="CU354" s="41"/>
      <c r="CV354" s="41"/>
      <c r="CW354" s="42"/>
      <c r="CX354" s="42"/>
      <c r="CY354" s="43"/>
      <c r="CZ354" s="44"/>
      <c r="DA354" s="45"/>
    </row>
    <row r="355" spans="1:107" s="2" customFormat="1" ht="29.25" customHeight="1" x14ac:dyDescent="0.3">
      <c r="A355" s="28"/>
      <c r="B355" s="29"/>
      <c r="C355" s="29"/>
      <c r="D355" s="29"/>
      <c r="E355" s="29"/>
      <c r="F355" s="29"/>
      <c r="G355" s="29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30"/>
      <c r="AB355" s="30"/>
      <c r="AC355" s="30"/>
      <c r="AD355" s="30"/>
      <c r="AE355" s="32"/>
      <c r="AF355" s="32"/>
      <c r="AG355" s="32"/>
      <c r="AH355" s="34"/>
      <c r="AI355" s="33"/>
      <c r="AJ355" s="33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28"/>
      <c r="AV355" s="28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28"/>
      <c r="BH355" s="28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28"/>
      <c r="BT355" s="28"/>
      <c r="BU355" s="35"/>
      <c r="BV355" s="36"/>
      <c r="BW355" s="35"/>
      <c r="BX355" s="36"/>
      <c r="BY355" s="35"/>
      <c r="BZ355" s="36"/>
      <c r="CA355" s="34"/>
      <c r="CB355" s="34"/>
      <c r="CC355" s="34"/>
      <c r="CD355" s="37"/>
      <c r="CE355" s="37"/>
      <c r="CF355" s="38"/>
      <c r="CG355" s="40"/>
      <c r="CH355" s="39"/>
      <c r="CI355" s="40"/>
      <c r="CJ355" s="39"/>
      <c r="CK355" s="41"/>
      <c r="CL355" s="41"/>
      <c r="CM355" s="46"/>
      <c r="CN355" s="46"/>
      <c r="CO355" s="114"/>
      <c r="CP355" s="46"/>
      <c r="CQ355" s="114"/>
      <c r="CR355" s="47"/>
      <c r="CS355" s="48"/>
      <c r="CT355" s="41"/>
      <c r="CU355" s="41"/>
      <c r="CV355" s="41"/>
      <c r="CW355" s="42"/>
      <c r="CX355" s="42"/>
      <c r="CY355" s="43"/>
      <c r="CZ355" s="44"/>
      <c r="DA355" s="45"/>
    </row>
    <row r="356" spans="1:107" s="2" customFormat="1" ht="29.25" customHeight="1" x14ac:dyDescent="0.3">
      <c r="A356" s="28"/>
      <c r="B356" s="29"/>
      <c r="C356" s="29"/>
      <c r="D356" s="29"/>
      <c r="E356" s="29"/>
      <c r="F356" s="29"/>
      <c r="G356" s="29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30"/>
      <c r="AB356" s="30"/>
      <c r="AC356" s="30"/>
      <c r="AD356" s="30"/>
      <c r="AE356" s="32"/>
      <c r="AF356" s="32"/>
      <c r="AG356" s="32"/>
      <c r="AH356" s="34"/>
      <c r="AI356" s="33"/>
      <c r="AJ356" s="33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28"/>
      <c r="AV356" s="28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28"/>
      <c r="BH356" s="28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28"/>
      <c r="BT356" s="28"/>
      <c r="BU356" s="35"/>
      <c r="BV356" s="36"/>
      <c r="BW356" s="35"/>
      <c r="BX356" s="36"/>
      <c r="BY356" s="35"/>
      <c r="BZ356" s="36"/>
      <c r="CA356" s="34"/>
      <c r="CB356" s="34"/>
      <c r="CC356" s="34"/>
      <c r="CD356" s="37"/>
      <c r="CE356" s="37"/>
      <c r="CF356" s="38"/>
      <c r="CG356" s="40"/>
      <c r="CH356" s="39"/>
      <c r="CI356" s="40"/>
      <c r="CJ356" s="39"/>
      <c r="CK356" s="41"/>
      <c r="CL356" s="41"/>
      <c r="CM356" s="46"/>
      <c r="CN356" s="46"/>
      <c r="CO356" s="114"/>
      <c r="CP356" s="46"/>
      <c r="CQ356" s="114"/>
      <c r="CR356" s="47"/>
      <c r="CS356" s="48"/>
      <c r="CT356" s="41"/>
      <c r="CU356" s="41"/>
      <c r="CV356" s="41"/>
      <c r="CW356" s="42"/>
      <c r="CX356" s="42"/>
      <c r="CY356" s="43"/>
      <c r="CZ356" s="44"/>
      <c r="DA356" s="45"/>
    </row>
    <row r="357" spans="1:107" s="2" customFormat="1" ht="29.25" customHeight="1" x14ac:dyDescent="0.3">
      <c r="A357" s="28"/>
      <c r="B357" s="29"/>
      <c r="C357" s="29"/>
      <c r="D357" s="29"/>
      <c r="E357" s="29"/>
      <c r="F357" s="29"/>
      <c r="G357" s="29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30"/>
      <c r="AB357" s="30"/>
      <c r="AC357" s="30"/>
      <c r="AD357" s="30"/>
      <c r="AE357" s="32"/>
      <c r="AF357" s="32"/>
      <c r="AG357" s="32"/>
      <c r="AH357" s="34"/>
      <c r="AI357" s="33"/>
      <c r="AJ357" s="33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28"/>
      <c r="AV357" s="28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28"/>
      <c r="BH357" s="28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28"/>
      <c r="BT357" s="28"/>
      <c r="BU357" s="35"/>
      <c r="BV357" s="36"/>
      <c r="BW357" s="35"/>
      <c r="BX357" s="36"/>
      <c r="BY357" s="35"/>
      <c r="BZ357" s="36"/>
      <c r="CA357" s="34"/>
      <c r="CB357" s="34"/>
      <c r="CC357" s="34"/>
      <c r="CD357" s="37"/>
      <c r="CE357" s="37"/>
      <c r="CF357" s="38"/>
      <c r="CG357" s="40"/>
      <c r="CH357" s="39"/>
      <c r="CI357" s="40"/>
      <c r="CJ357" s="39"/>
      <c r="CK357" s="41"/>
      <c r="CL357" s="41"/>
      <c r="CM357" s="46"/>
      <c r="CN357" s="46"/>
      <c r="CO357" s="114"/>
      <c r="CP357" s="46"/>
      <c r="CQ357" s="114"/>
      <c r="CR357" s="47"/>
      <c r="CS357" s="48"/>
      <c r="CT357" s="41"/>
      <c r="CU357" s="41"/>
      <c r="CV357" s="41"/>
      <c r="CW357" s="42"/>
      <c r="CX357" s="42"/>
      <c r="CY357" s="43"/>
      <c r="CZ357" s="44"/>
      <c r="DA357" s="45"/>
    </row>
    <row r="358" spans="1:107" s="2" customFormat="1" ht="29.25" customHeight="1" x14ac:dyDescent="0.3">
      <c r="A358" s="28"/>
      <c r="B358" s="29"/>
      <c r="C358" s="29"/>
      <c r="D358" s="29"/>
      <c r="E358" s="29"/>
      <c r="F358" s="29"/>
      <c r="G358" s="29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30"/>
      <c r="AB358" s="30"/>
      <c r="AC358" s="30"/>
      <c r="AD358" s="30"/>
      <c r="AE358" s="32"/>
      <c r="AF358" s="32"/>
      <c r="AG358" s="32"/>
      <c r="AH358" s="34"/>
      <c r="AI358" s="33"/>
      <c r="AJ358" s="33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28"/>
      <c r="AV358" s="28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28"/>
      <c r="BH358" s="28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28"/>
      <c r="BT358" s="28"/>
      <c r="BU358" s="35"/>
      <c r="BV358" s="36"/>
      <c r="BW358" s="35"/>
      <c r="BX358" s="36"/>
      <c r="BY358" s="35"/>
      <c r="BZ358" s="36"/>
      <c r="CA358" s="34"/>
      <c r="CB358" s="34"/>
      <c r="CC358" s="34"/>
      <c r="CD358" s="37"/>
      <c r="CE358" s="37"/>
      <c r="CF358" s="38"/>
      <c r="CG358" s="40"/>
      <c r="CH358" s="39"/>
      <c r="CI358" s="40"/>
      <c r="CJ358" s="39"/>
      <c r="CK358" s="41"/>
      <c r="CL358" s="41"/>
      <c r="CM358" s="46"/>
      <c r="CN358" s="46"/>
      <c r="CO358" s="114"/>
      <c r="CP358" s="46"/>
      <c r="CQ358" s="114"/>
      <c r="CR358" s="47"/>
      <c r="CS358" s="48"/>
      <c r="CT358" s="41"/>
      <c r="CU358" s="41"/>
      <c r="CV358" s="41"/>
      <c r="CW358" s="42"/>
      <c r="CX358" s="42"/>
      <c r="CY358" s="43"/>
      <c r="CZ358" s="44"/>
      <c r="DA358" s="45"/>
      <c r="DB358" s="1"/>
      <c r="DC358" s="1"/>
    </row>
  </sheetData>
  <protectedRanges>
    <protectedRange sqref="G5 O5 W5 P1:AJ4 BT5:BZ5 AR1:AV4 AK5:AT5 AV5:BF5 BD1:BH4 BH5:BR5 BP1:CC4 BP21:CC65429 AK6:AN6 AP6:AZ6 BB6:BL6 BN6:BZ6 BD21:BH65429 P21:AJ65429 AR21:AV65429 BV7:BV20 BX7:BX20 AK7:BT20 BZ7:BZ20" name="Tartomány1"/>
    <protectedRange sqref="BU7:BU20" name="Tartomány1_2_1"/>
    <protectedRange sqref="BW7:BW20" name="Tartomány1_3_1_1_1_1_2"/>
    <protectedRange sqref="BY7:BY20" name="Tartomány1_5_1_1_1"/>
    <protectedRange sqref="AO6" name="Tartomány1_1"/>
    <protectedRange sqref="BA6" name="Tartomány1_2"/>
    <protectedRange sqref="BM6" name="Tartomány1_3"/>
  </protectedRanges>
  <sortState ref="A7:DC20">
    <sortCondition ref="DA7:DA20"/>
  </sortState>
  <mergeCells count="36">
    <mergeCell ref="O5:V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A5:A6"/>
    <mergeCell ref="B5:B6"/>
    <mergeCell ref="C5:D5"/>
    <mergeCell ref="E5:F5"/>
    <mergeCell ref="G5:N5"/>
    <mergeCell ref="CN5:CO5"/>
    <mergeCell ref="CP5:CQ5"/>
    <mergeCell ref="AK5:AV5"/>
    <mergeCell ref="AW5:BH5"/>
    <mergeCell ref="CY4:DA5"/>
    <mergeCell ref="W5:AD5"/>
    <mergeCell ref="AE5:AE6"/>
    <mergeCell ref="AF5:AF6"/>
    <mergeCell ref="AG5:AG6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</mergeCells>
  <conditionalFormatting sqref="AW8 BI8">
    <cfRule type="top10" dxfId="803" priority="269" bottom="1" rank="1"/>
    <cfRule type="top10" dxfId="802" priority="270" rank="1"/>
  </conditionalFormatting>
  <conditionalFormatting sqref="AX8 BJ8">
    <cfRule type="top10" dxfId="801" priority="267" bottom="1" rank="1"/>
    <cfRule type="top10" dxfId="800" priority="268" rank="1"/>
  </conditionalFormatting>
  <conditionalFormatting sqref="AY8 BK8">
    <cfRule type="top10" dxfId="799" priority="265" bottom="1" rank="1"/>
    <cfRule type="top10" dxfId="798" priority="266" rank="1"/>
  </conditionalFormatting>
  <conditionalFormatting sqref="AZ8 BL8">
    <cfRule type="top10" dxfId="797" priority="263" bottom="1" rank="1"/>
    <cfRule type="top10" dxfId="796" priority="264" rank="1"/>
  </conditionalFormatting>
  <conditionalFormatting sqref="BA8 BM8">
    <cfRule type="top10" dxfId="795" priority="261" bottom="1" rank="1"/>
    <cfRule type="top10" dxfId="794" priority="262" rank="1"/>
  </conditionalFormatting>
  <conditionalFormatting sqref="BB8 BN8">
    <cfRule type="top10" dxfId="793" priority="259" bottom="1" rank="1"/>
    <cfRule type="top10" dxfId="792" priority="260" rank="1"/>
  </conditionalFormatting>
  <conditionalFormatting sqref="BC8 BO8">
    <cfRule type="top10" dxfId="791" priority="257" bottom="1" rank="1"/>
    <cfRule type="top10" dxfId="790" priority="258" rank="1"/>
  </conditionalFormatting>
  <conditionalFormatting sqref="BD8 BP8">
    <cfRule type="top10" dxfId="789" priority="255" bottom="1" rank="1"/>
    <cfRule type="top10" dxfId="788" priority="256" rank="1"/>
  </conditionalFormatting>
  <conditionalFormatting sqref="BE8 BQ8">
    <cfRule type="top10" dxfId="787" priority="253" bottom="1" rank="1"/>
    <cfRule type="top10" dxfId="786" priority="254" rank="1"/>
  </conditionalFormatting>
  <conditionalFormatting sqref="BF8 BR8">
    <cfRule type="top10" dxfId="785" priority="251" bottom="1" rank="1"/>
    <cfRule type="top10" dxfId="784" priority="252" rank="1"/>
  </conditionalFormatting>
  <conditionalFormatting sqref="AW9 BI9">
    <cfRule type="top10" dxfId="783" priority="249" bottom="1" rank="1"/>
    <cfRule type="top10" dxfId="782" priority="250" rank="1"/>
  </conditionalFormatting>
  <conditionalFormatting sqref="AX9 BJ9">
    <cfRule type="top10" dxfId="781" priority="247" bottom="1" rank="1"/>
    <cfRule type="top10" dxfId="780" priority="248" rank="1"/>
  </conditionalFormatting>
  <conditionalFormatting sqref="AY9 BK9">
    <cfRule type="top10" dxfId="779" priority="245" bottom="1" rank="1"/>
    <cfRule type="top10" dxfId="778" priority="246" rank="1"/>
  </conditionalFormatting>
  <conditionalFormatting sqref="AZ9 BL9">
    <cfRule type="top10" dxfId="777" priority="243" bottom="1" rank="1"/>
    <cfRule type="top10" dxfId="776" priority="244" rank="1"/>
  </conditionalFormatting>
  <conditionalFormatting sqref="BA9 BM9">
    <cfRule type="top10" dxfId="775" priority="241" bottom="1" rank="1"/>
    <cfRule type="top10" dxfId="774" priority="242" rank="1"/>
  </conditionalFormatting>
  <conditionalFormatting sqref="BB9 BN9">
    <cfRule type="top10" dxfId="773" priority="239" bottom="1" rank="1"/>
    <cfRule type="top10" dxfId="772" priority="240" rank="1"/>
  </conditionalFormatting>
  <conditionalFormatting sqref="BC9 BO9">
    <cfRule type="top10" dxfId="771" priority="237" bottom="1" rank="1"/>
    <cfRule type="top10" dxfId="770" priority="238" rank="1"/>
  </conditionalFormatting>
  <conditionalFormatting sqref="BD9 BP9">
    <cfRule type="top10" dxfId="769" priority="235" bottom="1" rank="1"/>
    <cfRule type="top10" dxfId="768" priority="236" rank="1"/>
  </conditionalFormatting>
  <conditionalFormatting sqref="BE9 BQ9">
    <cfRule type="top10" dxfId="767" priority="233" bottom="1" rank="1"/>
    <cfRule type="top10" dxfId="766" priority="234" rank="1"/>
  </conditionalFormatting>
  <conditionalFormatting sqref="BF9 BR9">
    <cfRule type="top10" dxfId="765" priority="231" bottom="1" rank="1"/>
    <cfRule type="top10" dxfId="764" priority="232" rank="1"/>
  </conditionalFormatting>
  <conditionalFormatting sqref="AK8">
    <cfRule type="top10" dxfId="763" priority="229" bottom="1" rank="1"/>
    <cfRule type="top10" dxfId="762" priority="230" rank="1"/>
  </conditionalFormatting>
  <conditionalFormatting sqref="AW8">
    <cfRule type="top10" dxfId="761" priority="227" bottom="1" rank="1"/>
    <cfRule type="top10" dxfId="760" priority="228" rank="1"/>
  </conditionalFormatting>
  <conditionalFormatting sqref="BI8">
    <cfRule type="top10" dxfId="759" priority="225" bottom="1" rank="1"/>
    <cfRule type="top10" dxfId="758" priority="226" rank="1"/>
  </conditionalFormatting>
  <conditionalFormatting sqref="AK8">
    <cfRule type="top10" dxfId="757" priority="223" bottom="1" rank="1"/>
    <cfRule type="top10" dxfId="756" priority="224" rank="1"/>
  </conditionalFormatting>
  <conditionalFormatting sqref="AL8">
    <cfRule type="top10" dxfId="755" priority="221" bottom="1" rank="1"/>
    <cfRule type="top10" dxfId="754" priority="222" rank="1"/>
  </conditionalFormatting>
  <conditionalFormatting sqref="AM8">
    <cfRule type="top10" dxfId="753" priority="219" bottom="1" rank="1"/>
    <cfRule type="top10" dxfId="752" priority="220" rank="1"/>
  </conditionalFormatting>
  <conditionalFormatting sqref="AN8">
    <cfRule type="top10" dxfId="751" priority="217" bottom="1" rank="1"/>
    <cfRule type="top10" dxfId="750" priority="218" rank="1"/>
  </conditionalFormatting>
  <conditionalFormatting sqref="AO8">
    <cfRule type="top10" dxfId="749" priority="215" bottom="1" rank="1"/>
    <cfRule type="top10" dxfId="748" priority="216" rank="1"/>
  </conditionalFormatting>
  <conditionalFormatting sqref="AP8">
    <cfRule type="top10" dxfId="747" priority="213" bottom="1" rank="1"/>
    <cfRule type="top10" dxfId="746" priority="214" rank="1"/>
  </conditionalFormatting>
  <conditionalFormatting sqref="AQ8">
    <cfRule type="top10" dxfId="745" priority="211" bottom="1" rank="1"/>
    <cfRule type="top10" dxfId="744" priority="212" rank="1"/>
  </conditionalFormatting>
  <conditionalFormatting sqref="AR8">
    <cfRule type="top10" dxfId="743" priority="209" bottom="1" rank="1"/>
    <cfRule type="top10" dxfId="742" priority="210" rank="1"/>
  </conditionalFormatting>
  <conditionalFormatting sqref="AS8">
    <cfRule type="top10" dxfId="741" priority="207" bottom="1" rank="1"/>
    <cfRule type="top10" dxfId="740" priority="208" rank="1"/>
  </conditionalFormatting>
  <conditionalFormatting sqref="AT8">
    <cfRule type="top10" dxfId="739" priority="205" bottom="1" rank="1"/>
    <cfRule type="top10" dxfId="738" priority="206" rank="1"/>
  </conditionalFormatting>
  <conditionalFormatting sqref="AK9">
    <cfRule type="top10" dxfId="737" priority="203" bottom="1" rank="1"/>
    <cfRule type="top10" dxfId="736" priority="204" rank="1"/>
  </conditionalFormatting>
  <conditionalFormatting sqref="AW9">
    <cfRule type="top10" dxfId="735" priority="201" bottom="1" rank="1"/>
    <cfRule type="top10" dxfId="734" priority="202" rank="1"/>
  </conditionalFormatting>
  <conditionalFormatting sqref="BI9">
    <cfRule type="top10" dxfId="733" priority="199" bottom="1" rank="1"/>
    <cfRule type="top10" dxfId="732" priority="200" rank="1"/>
  </conditionalFormatting>
  <conditionalFormatting sqref="AK9">
    <cfRule type="top10" dxfId="731" priority="197" bottom="1" rank="1"/>
    <cfRule type="top10" dxfId="730" priority="198" rank="1"/>
  </conditionalFormatting>
  <conditionalFormatting sqref="AL9">
    <cfRule type="top10" dxfId="729" priority="195" bottom="1" rank="1"/>
    <cfRule type="top10" dxfId="728" priority="196" rank="1"/>
  </conditionalFormatting>
  <conditionalFormatting sqref="AM9">
    <cfRule type="top10" dxfId="727" priority="193" bottom="1" rank="1"/>
    <cfRule type="top10" dxfId="726" priority="194" rank="1"/>
  </conditionalFormatting>
  <conditionalFormatting sqref="AN9">
    <cfRule type="top10" dxfId="725" priority="191" bottom="1" rank="1"/>
    <cfRule type="top10" dxfId="724" priority="192" rank="1"/>
  </conditionalFormatting>
  <conditionalFormatting sqref="AO9">
    <cfRule type="top10" dxfId="723" priority="189" bottom="1" rank="1"/>
    <cfRule type="top10" dxfId="722" priority="190" rank="1"/>
  </conditionalFormatting>
  <conditionalFormatting sqref="AP9">
    <cfRule type="top10" dxfId="721" priority="187" bottom="1" rank="1"/>
    <cfRule type="top10" dxfId="720" priority="188" rank="1"/>
  </conditionalFormatting>
  <conditionalFormatting sqref="AQ9">
    <cfRule type="top10" dxfId="719" priority="185" bottom="1" rank="1"/>
    <cfRule type="top10" dxfId="718" priority="186" rank="1"/>
  </conditionalFormatting>
  <conditionalFormatting sqref="AR9">
    <cfRule type="top10" dxfId="717" priority="183" bottom="1" rank="1"/>
    <cfRule type="top10" dxfId="716" priority="184" rank="1"/>
  </conditionalFormatting>
  <conditionalFormatting sqref="AS9">
    <cfRule type="top10" dxfId="715" priority="181" bottom="1" rank="1"/>
    <cfRule type="top10" dxfId="714" priority="182" rank="1"/>
  </conditionalFormatting>
  <conditionalFormatting sqref="AT9">
    <cfRule type="top10" dxfId="713" priority="179" bottom="1" rank="1"/>
    <cfRule type="top10" dxfId="712" priority="180" rank="1"/>
  </conditionalFormatting>
  <conditionalFormatting sqref="AK7">
    <cfRule type="top10" dxfId="711" priority="177" bottom="1" rank="1"/>
    <cfRule type="top10" dxfId="710" priority="178" rank="1"/>
  </conditionalFormatting>
  <conditionalFormatting sqref="AK7">
    <cfRule type="top10" dxfId="709" priority="175" bottom="1" rank="1"/>
    <cfRule type="top10" dxfId="708" priority="176" rank="1"/>
  </conditionalFormatting>
  <conditionalFormatting sqref="AL7">
    <cfRule type="top10" dxfId="707" priority="173" bottom="1" rank="1"/>
    <cfRule type="top10" dxfId="706" priority="174" rank="1"/>
  </conditionalFormatting>
  <conditionalFormatting sqref="AM7">
    <cfRule type="top10" dxfId="705" priority="171" bottom="1" rank="1"/>
    <cfRule type="top10" dxfId="704" priority="172" rank="1"/>
  </conditionalFormatting>
  <conditionalFormatting sqref="AN7">
    <cfRule type="top10" dxfId="703" priority="169" bottom="1" rank="1"/>
    <cfRule type="top10" dxfId="702" priority="170" rank="1"/>
  </conditionalFormatting>
  <conditionalFormatting sqref="AO7">
    <cfRule type="top10" dxfId="701" priority="167" bottom="1" rank="1"/>
    <cfRule type="top10" dxfId="700" priority="168" rank="1"/>
  </conditionalFormatting>
  <conditionalFormatting sqref="AP7">
    <cfRule type="top10" dxfId="699" priority="165" bottom="1" rank="1"/>
    <cfRule type="top10" dxfId="698" priority="166" rank="1"/>
  </conditionalFormatting>
  <conditionalFormatting sqref="AQ7">
    <cfRule type="top10" dxfId="697" priority="163" bottom="1" rank="1"/>
    <cfRule type="top10" dxfId="696" priority="164" rank="1"/>
  </conditionalFormatting>
  <conditionalFormatting sqref="AR7">
    <cfRule type="top10" dxfId="695" priority="161" bottom="1" rank="1"/>
    <cfRule type="top10" dxfId="694" priority="162" rank="1"/>
  </conditionalFormatting>
  <conditionalFormatting sqref="AS7">
    <cfRule type="top10" dxfId="693" priority="159" bottom="1" rank="1"/>
    <cfRule type="top10" dxfId="692" priority="160" rank="1"/>
  </conditionalFormatting>
  <conditionalFormatting sqref="AT7">
    <cfRule type="top10" dxfId="691" priority="157" bottom="1" rank="1"/>
    <cfRule type="top10" dxfId="690" priority="158" rank="1"/>
  </conditionalFormatting>
  <conditionalFormatting sqref="AW7">
    <cfRule type="top10" dxfId="689" priority="155" bottom="1" rank="1"/>
    <cfRule type="top10" dxfId="688" priority="156" rank="1"/>
  </conditionalFormatting>
  <conditionalFormatting sqref="AW7">
    <cfRule type="top10" dxfId="687" priority="153" bottom="1" rank="1"/>
    <cfRule type="top10" dxfId="686" priority="154" rank="1"/>
  </conditionalFormatting>
  <conditionalFormatting sqref="AX7">
    <cfRule type="top10" dxfId="685" priority="151" bottom="1" rank="1"/>
    <cfRule type="top10" dxfId="684" priority="152" rank="1"/>
  </conditionalFormatting>
  <conditionalFormatting sqref="AY7">
    <cfRule type="top10" dxfId="683" priority="149" bottom="1" rank="1"/>
    <cfRule type="top10" dxfId="682" priority="150" rank="1"/>
  </conditionalFormatting>
  <conditionalFormatting sqref="AZ7">
    <cfRule type="top10" dxfId="681" priority="147" bottom="1" rank="1"/>
    <cfRule type="top10" dxfId="680" priority="148" rank="1"/>
  </conditionalFormatting>
  <conditionalFormatting sqref="BA7">
    <cfRule type="top10" dxfId="679" priority="145" bottom="1" rank="1"/>
    <cfRule type="top10" dxfId="678" priority="146" rank="1"/>
  </conditionalFormatting>
  <conditionalFormatting sqref="BB7">
    <cfRule type="top10" dxfId="677" priority="143" bottom="1" rank="1"/>
    <cfRule type="top10" dxfId="676" priority="144" rank="1"/>
  </conditionalFormatting>
  <conditionalFormatting sqref="BC7">
    <cfRule type="top10" dxfId="675" priority="141" bottom="1" rank="1"/>
    <cfRule type="top10" dxfId="674" priority="142" rank="1"/>
  </conditionalFormatting>
  <conditionalFormatting sqref="BD7">
    <cfRule type="top10" dxfId="673" priority="139" bottom="1" rank="1"/>
    <cfRule type="top10" dxfId="672" priority="140" rank="1"/>
  </conditionalFormatting>
  <conditionalFormatting sqref="BE7">
    <cfRule type="top10" dxfId="671" priority="137" bottom="1" rank="1"/>
    <cfRule type="top10" dxfId="670" priority="138" rank="1"/>
  </conditionalFormatting>
  <conditionalFormatting sqref="BF7">
    <cfRule type="top10" dxfId="669" priority="135" bottom="1" rank="1"/>
    <cfRule type="top10" dxfId="668" priority="136" rank="1"/>
  </conditionalFormatting>
  <conditionalFormatting sqref="BI7">
    <cfRule type="top10" dxfId="667" priority="133" bottom="1" rank="1"/>
    <cfRule type="top10" dxfId="666" priority="134" rank="1"/>
  </conditionalFormatting>
  <conditionalFormatting sqref="BI7">
    <cfRule type="top10" dxfId="665" priority="131" bottom="1" rank="1"/>
    <cfRule type="top10" dxfId="664" priority="132" rank="1"/>
  </conditionalFormatting>
  <conditionalFormatting sqref="BJ7">
    <cfRule type="top10" dxfId="663" priority="129" bottom="1" rank="1"/>
    <cfRule type="top10" dxfId="662" priority="130" rank="1"/>
  </conditionalFormatting>
  <conditionalFormatting sqref="BK7">
    <cfRule type="top10" dxfId="661" priority="127" bottom="1" rank="1"/>
    <cfRule type="top10" dxfId="660" priority="128" rank="1"/>
  </conditionalFormatting>
  <conditionalFormatting sqref="BL7">
    <cfRule type="top10" dxfId="659" priority="125" bottom="1" rank="1"/>
    <cfRule type="top10" dxfId="658" priority="126" rank="1"/>
  </conditionalFormatting>
  <conditionalFormatting sqref="BM7">
    <cfRule type="top10" dxfId="657" priority="123" bottom="1" rank="1"/>
    <cfRule type="top10" dxfId="656" priority="124" rank="1"/>
  </conditionalFormatting>
  <conditionalFormatting sqref="BN7">
    <cfRule type="top10" dxfId="655" priority="121" bottom="1" rank="1"/>
    <cfRule type="top10" dxfId="654" priority="122" rank="1"/>
  </conditionalFormatting>
  <conditionalFormatting sqref="BO7">
    <cfRule type="top10" dxfId="653" priority="119" bottom="1" rank="1"/>
    <cfRule type="top10" dxfId="652" priority="120" rank="1"/>
  </conditionalFormatting>
  <conditionalFormatting sqref="BP7">
    <cfRule type="top10" dxfId="651" priority="117" bottom="1" rank="1"/>
    <cfRule type="top10" dxfId="650" priority="118" rank="1"/>
  </conditionalFormatting>
  <conditionalFormatting sqref="BQ7">
    <cfRule type="top10" dxfId="649" priority="115" bottom="1" rank="1"/>
    <cfRule type="top10" dxfId="648" priority="116" rank="1"/>
  </conditionalFormatting>
  <conditionalFormatting sqref="BR7">
    <cfRule type="top10" dxfId="647" priority="113" bottom="1" rank="1"/>
    <cfRule type="top10" dxfId="646" priority="114" rank="1"/>
  </conditionalFormatting>
  <conditionalFormatting sqref="AE7:AG9">
    <cfRule type="top10" dxfId="645" priority="271" bottom="1" rank="1"/>
    <cfRule type="top10" dxfId="644" priority="272" rank="1"/>
  </conditionalFormatting>
  <conditionalFormatting sqref="BV7:BV9 BX7:BX9 BZ7:BZ9">
    <cfRule type="top10" dxfId="643" priority="273" bottom="1" rank="1"/>
    <cfRule type="top10" dxfId="642" priority="274" rank="1"/>
  </conditionalFormatting>
  <conditionalFormatting sqref="BU7:BU9">
    <cfRule type="top10" dxfId="641" priority="275" bottom="1" rank="1"/>
    <cfRule type="top10" dxfId="640" priority="276" rank="1"/>
  </conditionalFormatting>
  <conditionalFormatting sqref="BW7:BW9">
    <cfRule type="top10" dxfId="639" priority="277" bottom="1" rank="1"/>
    <cfRule type="top10" dxfId="638" priority="278" rank="1"/>
  </conditionalFormatting>
  <conditionalFormatting sqref="BY7:BY9">
    <cfRule type="top10" dxfId="637" priority="279" bottom="1" rank="1"/>
    <cfRule type="top10" dxfId="636" priority="280" rank="1"/>
  </conditionalFormatting>
  <conditionalFormatting sqref="AW10:AW20 BI10:BI20">
    <cfRule type="top10" dxfId="635" priority="101" bottom="1" rank="1"/>
    <cfRule type="top10" dxfId="634" priority="102" rank="1"/>
  </conditionalFormatting>
  <conditionalFormatting sqref="AX10:AX20 BJ10:BJ20">
    <cfRule type="top10" dxfId="633" priority="99" bottom="1" rank="1"/>
    <cfRule type="top10" dxfId="632" priority="100" rank="1"/>
  </conditionalFormatting>
  <conditionalFormatting sqref="AY10:AY20 BK10:BK20">
    <cfRule type="top10" dxfId="631" priority="97" bottom="1" rank="1"/>
    <cfRule type="top10" dxfId="630" priority="98" rank="1"/>
  </conditionalFormatting>
  <conditionalFormatting sqref="AZ10:AZ20 BL10:BL20">
    <cfRule type="top10" dxfId="629" priority="95" bottom="1" rank="1"/>
    <cfRule type="top10" dxfId="628" priority="96" rank="1"/>
  </conditionalFormatting>
  <conditionalFormatting sqref="BA10:BA20 BM10:BM20">
    <cfRule type="top10" dxfId="627" priority="93" bottom="1" rank="1"/>
    <cfRule type="top10" dxfId="626" priority="94" rank="1"/>
  </conditionalFormatting>
  <conditionalFormatting sqref="BB10:BB20 BN10:BN20">
    <cfRule type="top10" dxfId="625" priority="91" bottom="1" rank="1"/>
    <cfRule type="top10" dxfId="624" priority="92" rank="1"/>
  </conditionalFormatting>
  <conditionalFormatting sqref="BC10:BC20 BO10:BO20">
    <cfRule type="top10" dxfId="623" priority="89" bottom="1" rank="1"/>
    <cfRule type="top10" dxfId="622" priority="90" rank="1"/>
  </conditionalFormatting>
  <conditionalFormatting sqref="BD10:BD20 BP10:BP20">
    <cfRule type="top10" dxfId="621" priority="87" bottom="1" rank="1"/>
    <cfRule type="top10" dxfId="620" priority="88" rank="1"/>
  </conditionalFormatting>
  <conditionalFormatting sqref="BE10:BE20 BQ10:BQ20">
    <cfRule type="top10" dxfId="619" priority="85" bottom="1" rank="1"/>
    <cfRule type="top10" dxfId="618" priority="86" rank="1"/>
  </conditionalFormatting>
  <conditionalFormatting sqref="BF10:BF20 BR10:BR20">
    <cfRule type="top10" dxfId="617" priority="83" bottom="1" rank="1"/>
    <cfRule type="top10" dxfId="616" priority="84" rank="1"/>
  </conditionalFormatting>
  <conditionalFormatting sqref="AK10:AK20">
    <cfRule type="top10" dxfId="615" priority="81" bottom="1" rank="1"/>
    <cfRule type="top10" dxfId="614" priority="82" rank="1"/>
  </conditionalFormatting>
  <conditionalFormatting sqref="AW10:AW20">
    <cfRule type="top10" dxfId="613" priority="79" bottom="1" rank="1"/>
    <cfRule type="top10" dxfId="612" priority="80" rank="1"/>
  </conditionalFormatting>
  <conditionalFormatting sqref="BI10:BI20">
    <cfRule type="top10" dxfId="611" priority="77" bottom="1" rank="1"/>
    <cfRule type="top10" dxfId="610" priority="78" rank="1"/>
  </conditionalFormatting>
  <conditionalFormatting sqref="AK10:AK20">
    <cfRule type="top10" dxfId="609" priority="75" bottom="1" rank="1"/>
    <cfRule type="top10" dxfId="608" priority="76" rank="1"/>
  </conditionalFormatting>
  <conditionalFormatting sqref="AL10:AL20">
    <cfRule type="top10" dxfId="607" priority="73" bottom="1" rank="1"/>
    <cfRule type="top10" dxfId="606" priority="74" rank="1"/>
  </conditionalFormatting>
  <conditionalFormatting sqref="AM10:AM20">
    <cfRule type="top10" dxfId="605" priority="71" bottom="1" rank="1"/>
    <cfRule type="top10" dxfId="604" priority="72" rank="1"/>
  </conditionalFormatting>
  <conditionalFormatting sqref="AN10:AN20">
    <cfRule type="top10" dxfId="603" priority="69" bottom="1" rank="1"/>
    <cfRule type="top10" dxfId="602" priority="70" rank="1"/>
  </conditionalFormatting>
  <conditionalFormatting sqref="AO10:AO20">
    <cfRule type="top10" dxfId="601" priority="67" bottom="1" rank="1"/>
    <cfRule type="top10" dxfId="600" priority="68" rank="1"/>
  </conditionalFormatting>
  <conditionalFormatting sqref="AP10:AP20">
    <cfRule type="top10" dxfId="599" priority="65" bottom="1" rank="1"/>
    <cfRule type="top10" dxfId="598" priority="66" rank="1"/>
  </conditionalFormatting>
  <conditionalFormatting sqref="AQ10:AQ20">
    <cfRule type="top10" dxfId="597" priority="63" bottom="1" rank="1"/>
    <cfRule type="top10" dxfId="596" priority="64" rank="1"/>
  </conditionalFormatting>
  <conditionalFormatting sqref="AR10:AR20">
    <cfRule type="top10" dxfId="595" priority="61" bottom="1" rank="1"/>
    <cfRule type="top10" dxfId="594" priority="62" rank="1"/>
  </conditionalFormatting>
  <conditionalFormatting sqref="AS10:AS20">
    <cfRule type="top10" dxfId="593" priority="59" bottom="1" rank="1"/>
    <cfRule type="top10" dxfId="592" priority="60" rank="1"/>
  </conditionalFormatting>
  <conditionalFormatting sqref="AT10:AT20">
    <cfRule type="top10" dxfId="591" priority="57" bottom="1" rank="1"/>
    <cfRule type="top10" dxfId="590" priority="58" rank="1"/>
  </conditionalFormatting>
  <conditionalFormatting sqref="AE10:AG20">
    <cfRule type="top10" dxfId="589" priority="103" bottom="1" rank="1"/>
    <cfRule type="top10" dxfId="588" priority="104" rank="1"/>
  </conditionalFormatting>
  <conditionalFormatting sqref="BV10:BV20 BX10:BX20 BZ10:BZ20">
    <cfRule type="top10" dxfId="587" priority="105" bottom="1" rank="1"/>
    <cfRule type="top10" dxfId="586" priority="106" rank="1"/>
  </conditionalFormatting>
  <conditionalFormatting sqref="BU10:BU20">
    <cfRule type="top10" dxfId="585" priority="107" bottom="1" rank="1"/>
    <cfRule type="top10" dxfId="584" priority="108" rank="1"/>
  </conditionalFormatting>
  <conditionalFormatting sqref="BW10:BW20">
    <cfRule type="top10" dxfId="583" priority="109" bottom="1" rank="1"/>
    <cfRule type="top10" dxfId="582" priority="110" rank="1"/>
  </conditionalFormatting>
  <conditionalFormatting sqref="BY10:BY20">
    <cfRule type="top10" dxfId="581" priority="111" bottom="1" rank="1"/>
    <cfRule type="top10" dxfId="580" priority="112" rank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4"/>
  <sheetViews>
    <sheetView topLeftCell="A5" workbookViewId="0">
      <pane xSplit="2" ySplit="2" topLeftCell="C7" activePane="bottomRight" state="frozen"/>
      <selection activeCell="A8" sqref="A8"/>
      <selection pane="topRight" activeCell="A8" sqref="A8"/>
      <selection pane="bottomLeft" activeCell="A8" sqref="A8"/>
      <selection pane="bottomRight" activeCell="A7" sqref="A7"/>
    </sheetView>
  </sheetViews>
  <sheetFormatPr defaultColWidth="9.85546875" defaultRowHeight="18.75" x14ac:dyDescent="0.3"/>
  <cols>
    <col min="1" max="1" width="42.28515625" style="28" customWidth="1"/>
    <col min="2" max="2" width="20.7109375" style="29" customWidth="1"/>
    <col min="3" max="3" width="7.85546875" style="29" customWidth="1"/>
    <col min="4" max="4" width="4.42578125" style="29" bestFit="1" customWidth="1"/>
    <col min="5" max="5" width="7.85546875" style="29" customWidth="1"/>
    <col min="6" max="6" width="4.42578125" style="29" bestFit="1" customWidth="1"/>
    <col min="7" max="7" width="3" style="29" customWidth="1"/>
    <col min="8" max="8" width="2.5703125" style="28" bestFit="1" customWidth="1"/>
    <col min="9" max="13" width="2.5703125" style="28" customWidth="1"/>
    <col min="14" max="14" width="2.5703125" style="28" hidden="1" customWidth="1"/>
    <col min="15" max="21" width="2.5703125" style="28" customWidth="1"/>
    <col min="22" max="22" width="2.5703125" style="28" hidden="1" customWidth="1"/>
    <col min="23" max="26" width="2.5703125" style="28" customWidth="1"/>
    <col min="27" max="29" width="2.5703125" style="30" customWidth="1"/>
    <col min="30" max="30" width="2.5703125" style="30" hidden="1" customWidth="1"/>
    <col min="31" max="33" width="6.85546875" style="32" customWidth="1"/>
    <col min="34" max="34" width="4.85546875" style="34" customWidth="1"/>
    <col min="35" max="35" width="5.140625" style="33" hidden="1" customWidth="1"/>
    <col min="36" max="36" width="5.28515625" style="33" hidden="1" customWidth="1"/>
    <col min="37" max="37" width="3.85546875" style="31" bestFit="1" customWidth="1"/>
    <col min="38" max="39" width="3.42578125" style="31" customWidth="1"/>
    <col min="40" max="40" width="3.85546875" style="31" customWidth="1"/>
    <col min="41" max="41" width="4.140625" style="31" customWidth="1"/>
    <col min="42" max="45" width="3.42578125" style="31" customWidth="1"/>
    <col min="46" max="46" width="3.85546875" style="31" customWidth="1"/>
    <col min="47" max="47" width="2.5703125" style="28" customWidth="1"/>
    <col min="48" max="48" width="2.5703125" style="28" hidden="1" customWidth="1"/>
    <col min="49" max="49" width="3.85546875" style="31" bestFit="1" customWidth="1"/>
    <col min="50" max="51" width="3.42578125" style="31" customWidth="1"/>
    <col min="52" max="52" width="3.85546875" style="31" customWidth="1"/>
    <col min="53" max="53" width="4" style="31" customWidth="1"/>
    <col min="54" max="57" width="3.42578125" style="31" customWidth="1"/>
    <col min="58" max="58" width="3.85546875" style="31" customWidth="1"/>
    <col min="59" max="59" width="2.5703125" style="28" customWidth="1"/>
    <col min="60" max="60" width="2.5703125" style="28" hidden="1" customWidth="1"/>
    <col min="61" max="61" width="3.85546875" style="31" bestFit="1" customWidth="1"/>
    <col min="62" max="63" width="3.42578125" style="31" customWidth="1"/>
    <col min="64" max="65" width="3.85546875" style="31" customWidth="1"/>
    <col min="66" max="68" width="3.42578125" style="31" customWidth="1"/>
    <col min="69" max="69" width="3.85546875" style="31" bestFit="1" customWidth="1"/>
    <col min="70" max="70" width="3.85546875" style="31" customWidth="1"/>
    <col min="71" max="71" width="2.5703125" style="28" customWidth="1"/>
    <col min="72" max="72" width="2.5703125" style="28" hidden="1" customWidth="1"/>
    <col min="73" max="73" width="5.28515625" style="35" customWidth="1"/>
    <col min="74" max="74" width="6.140625" style="36" hidden="1" customWidth="1"/>
    <col min="75" max="75" width="5.28515625" style="35" customWidth="1"/>
    <col min="76" max="76" width="6.140625" style="36" hidden="1" customWidth="1"/>
    <col min="77" max="77" width="5.28515625" style="35" customWidth="1"/>
    <col min="78" max="78" width="6.140625" style="36" hidden="1" customWidth="1"/>
    <col min="79" max="79" width="5.140625" style="34" bestFit="1" customWidth="1"/>
    <col min="80" max="81" width="5.140625" style="34" hidden="1" customWidth="1"/>
    <col min="82" max="82" width="4.85546875" style="37" customWidth="1"/>
    <col min="83" max="83" width="4.42578125" style="37" hidden="1" customWidth="1"/>
    <col min="84" max="84" width="6.140625" style="38" bestFit="1" customWidth="1"/>
    <col min="85" max="85" width="6.42578125" style="40" customWidth="1"/>
    <col min="86" max="86" width="5.42578125" style="39" customWidth="1"/>
    <col min="87" max="87" width="6.42578125" style="40" customWidth="1"/>
    <col min="88" max="88" width="4.7109375" style="39" customWidth="1"/>
    <col min="89" max="90" width="7.42578125" style="41" customWidth="1"/>
    <col min="91" max="91" width="7.42578125" style="46" customWidth="1"/>
    <col min="92" max="92" width="6.85546875" style="46" customWidth="1"/>
    <col min="93" max="93" width="4.42578125" style="114" bestFit="1" customWidth="1"/>
    <col min="94" max="94" width="6.85546875" style="46" customWidth="1"/>
    <col min="95" max="95" width="4.42578125" style="114" bestFit="1" customWidth="1"/>
    <col min="96" max="96" width="6.85546875" style="47" customWidth="1"/>
    <col min="97" max="97" width="4.42578125" style="48" bestFit="1" customWidth="1"/>
    <col min="98" max="98" width="6.5703125" style="41" customWidth="1"/>
    <col min="99" max="99" width="4.42578125" style="41" bestFit="1" customWidth="1"/>
    <col min="100" max="100" width="7.42578125" style="41" customWidth="1"/>
    <col min="101" max="101" width="4.140625" style="42" customWidth="1"/>
    <col min="102" max="102" width="5.7109375" style="42" bestFit="1" customWidth="1"/>
    <col min="103" max="103" width="10.140625" style="43" bestFit="1" customWidth="1"/>
    <col min="104" max="104" width="10.140625" style="44" bestFit="1" customWidth="1"/>
    <col min="105" max="105" width="5.42578125" style="45" customWidth="1"/>
    <col min="106" max="16384" width="9.85546875" style="1"/>
  </cols>
  <sheetData>
    <row r="1" spans="1:106" s="62" customFormat="1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49"/>
      <c r="CV1" s="49"/>
      <c r="CW1" s="50"/>
      <c r="CX1" s="50"/>
      <c r="CY1" s="51"/>
      <c r="CZ1" s="52"/>
      <c r="DA1" s="53"/>
    </row>
    <row r="2" spans="1:106" s="62" customFormat="1" x14ac:dyDescent="0.3">
      <c r="A2" s="120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49"/>
      <c r="CV2" s="49"/>
      <c r="CW2" s="50"/>
      <c r="CX2" s="50"/>
      <c r="CY2" s="51"/>
      <c r="CZ2" s="52"/>
      <c r="DA2" s="53"/>
    </row>
    <row r="3" spans="1:106" s="62" customFormat="1" x14ac:dyDescent="0.3">
      <c r="A3" s="120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2">
      <c r="A4" s="64"/>
      <c r="B4" s="65"/>
      <c r="C4" s="69"/>
      <c r="D4" s="65"/>
      <c r="E4" s="69"/>
      <c r="F4" s="65"/>
      <c r="G4" s="63"/>
      <c r="H4" s="121" t="s">
        <v>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  <c r="AK4" s="124" t="s">
        <v>2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11"/>
      <c r="CC4" s="111"/>
      <c r="CD4" s="126" t="s">
        <v>3</v>
      </c>
      <c r="CE4" s="126"/>
      <c r="CF4" s="127"/>
      <c r="CG4" s="128" t="s">
        <v>1</v>
      </c>
      <c r="CH4" s="129"/>
      <c r="CI4" s="130" t="s">
        <v>4</v>
      </c>
      <c r="CJ4" s="131"/>
      <c r="CK4" s="132" t="s">
        <v>5</v>
      </c>
      <c r="CL4" s="133"/>
      <c r="CM4" s="134"/>
      <c r="CN4" s="135"/>
      <c r="CO4" s="136"/>
      <c r="CP4" s="135"/>
      <c r="CQ4" s="136"/>
      <c r="CR4" s="128" t="s">
        <v>98</v>
      </c>
      <c r="CS4" s="137"/>
      <c r="CT4" s="138" t="s">
        <v>99</v>
      </c>
      <c r="CU4" s="131"/>
      <c r="CV4" s="132" t="s">
        <v>5</v>
      </c>
      <c r="CW4" s="133"/>
      <c r="CX4" s="134"/>
      <c r="CY4" s="139" t="s">
        <v>6</v>
      </c>
      <c r="CZ4" s="140"/>
      <c r="DA4" s="141"/>
      <c r="DB4" s="89"/>
    </row>
    <row r="5" spans="1:106" s="62" customFormat="1" ht="16.5" customHeight="1" x14ac:dyDescent="0.2">
      <c r="A5" s="142" t="s">
        <v>7</v>
      </c>
      <c r="B5" s="144" t="s">
        <v>41</v>
      </c>
      <c r="C5" s="135" t="s">
        <v>40</v>
      </c>
      <c r="D5" s="136"/>
      <c r="E5" s="135" t="s">
        <v>39</v>
      </c>
      <c r="F5" s="136"/>
      <c r="G5" s="123" t="s">
        <v>8</v>
      </c>
      <c r="H5" s="124"/>
      <c r="I5" s="124"/>
      <c r="J5" s="124"/>
      <c r="K5" s="124"/>
      <c r="L5" s="124"/>
      <c r="M5" s="124"/>
      <c r="N5" s="124"/>
      <c r="O5" s="124" t="s">
        <v>9</v>
      </c>
      <c r="P5" s="124"/>
      <c r="Q5" s="124"/>
      <c r="R5" s="124"/>
      <c r="S5" s="124"/>
      <c r="T5" s="124"/>
      <c r="U5" s="124"/>
      <c r="V5" s="124"/>
      <c r="W5" s="124" t="s">
        <v>10</v>
      </c>
      <c r="X5" s="124"/>
      <c r="Y5" s="124"/>
      <c r="Z5" s="124"/>
      <c r="AA5" s="124"/>
      <c r="AB5" s="124"/>
      <c r="AC5" s="124"/>
      <c r="AD5" s="121"/>
      <c r="AE5" s="147" t="s">
        <v>11</v>
      </c>
      <c r="AF5" s="148" t="s">
        <v>12</v>
      </c>
      <c r="AG5" s="149" t="s">
        <v>13</v>
      </c>
      <c r="AH5" s="150"/>
      <c r="AI5" s="151"/>
      <c r="AJ5" s="151"/>
      <c r="AK5" s="152" t="s">
        <v>11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 t="s">
        <v>12</v>
      </c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 t="s">
        <v>13</v>
      </c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17" t="s">
        <v>11</v>
      </c>
      <c r="BV5" s="117"/>
      <c r="BW5" s="117" t="s">
        <v>12</v>
      </c>
      <c r="BX5" s="117"/>
      <c r="BY5" s="117" t="s">
        <v>13</v>
      </c>
      <c r="BZ5" s="118"/>
      <c r="CA5" s="119" t="s">
        <v>14</v>
      </c>
      <c r="CB5" s="146" t="s">
        <v>15</v>
      </c>
      <c r="CC5" s="146"/>
      <c r="CD5" s="126"/>
      <c r="CE5" s="126"/>
      <c r="CF5" s="127"/>
      <c r="CG5" s="128"/>
      <c r="CH5" s="129"/>
      <c r="CI5" s="130"/>
      <c r="CJ5" s="131"/>
      <c r="CK5" s="132"/>
      <c r="CL5" s="133"/>
      <c r="CM5" s="134"/>
      <c r="CN5" s="135" t="s">
        <v>40</v>
      </c>
      <c r="CO5" s="136"/>
      <c r="CP5" s="135" t="s">
        <v>39</v>
      </c>
      <c r="CQ5" s="136"/>
      <c r="CR5" s="128"/>
      <c r="CS5" s="137"/>
      <c r="CT5" s="138"/>
      <c r="CU5" s="131"/>
      <c r="CV5" s="132"/>
      <c r="CW5" s="133"/>
      <c r="CX5" s="134"/>
      <c r="CY5" s="139"/>
      <c r="CZ5" s="140"/>
      <c r="DA5" s="141"/>
      <c r="DB5" s="89"/>
    </row>
    <row r="6" spans="1:106" s="62" customFormat="1" ht="123" customHeight="1" x14ac:dyDescent="0.2">
      <c r="A6" s="143"/>
      <c r="B6" s="145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7"/>
      <c r="AF6" s="148"/>
      <c r="AG6" s="149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19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x14ac:dyDescent="0.3">
      <c r="A7" s="115" t="s">
        <v>58</v>
      </c>
      <c r="B7" s="68"/>
      <c r="C7" s="69">
        <v>149</v>
      </c>
      <c r="D7" s="72">
        <f t="shared" ref="D7:D16" si="0">IF(ISNUMBER(C7),RANK(C7,C:C),"")</f>
        <v>2</v>
      </c>
      <c r="E7" s="69">
        <v>155</v>
      </c>
      <c r="F7" s="72">
        <f t="shared" ref="F7:F16" si="1">IF(ISNUMBER(E7),RANK(E7,E:E),"")</f>
        <v>1</v>
      </c>
      <c r="G7" s="13">
        <v>3</v>
      </c>
      <c r="H7" s="14">
        <v>7</v>
      </c>
      <c r="I7" s="14">
        <v>10</v>
      </c>
      <c r="J7" s="14">
        <v>7</v>
      </c>
      <c r="K7" s="14">
        <v>2</v>
      </c>
      <c r="L7" s="14">
        <v>0</v>
      </c>
      <c r="M7" s="74">
        <v>4</v>
      </c>
      <c r="N7" s="14"/>
      <c r="O7" s="14">
        <v>4</v>
      </c>
      <c r="P7" s="14">
        <v>9</v>
      </c>
      <c r="Q7" s="14">
        <v>13</v>
      </c>
      <c r="R7" s="14">
        <v>6</v>
      </c>
      <c r="S7" s="14">
        <v>2</v>
      </c>
      <c r="T7" s="14">
        <v>0</v>
      </c>
      <c r="U7" s="74">
        <v>5</v>
      </c>
      <c r="V7" s="14"/>
      <c r="W7" s="14">
        <v>4</v>
      </c>
      <c r="X7" s="14">
        <v>9</v>
      </c>
      <c r="Y7" s="14">
        <v>12</v>
      </c>
      <c r="Z7" s="14">
        <v>5</v>
      </c>
      <c r="AA7" s="14">
        <v>1</v>
      </c>
      <c r="AB7" s="14">
        <v>0</v>
      </c>
      <c r="AC7" s="74">
        <v>6</v>
      </c>
      <c r="AD7" s="15">
        <v>0</v>
      </c>
      <c r="AE7" s="101">
        <f t="shared" ref="AE7:AE16" si="2">IF(ISNONTEXT(A7),"",(MIN(80,(IF(H7&gt;7,10,H7*0.89)+(IF(I7&gt;14,20,I7*1.33))+(IF(J7&gt;14,30,J7*2))+(K7*3))+(L7*4.5))))</f>
        <v>39.53</v>
      </c>
      <c r="AF7" s="16">
        <f t="shared" ref="AF7:AF16" si="3">IF(ISNONTEXT(A7),"",(MIN(80,(IF(P7&gt;7,10,P7*0.89)+(IF(Q7&gt;14,20,Q7*1.33))+(IF(R7&gt;14,30,R7*2))+(S7*3)+(T7*4.5)))))</f>
        <v>45.29</v>
      </c>
      <c r="AG7" s="102">
        <f t="shared" ref="AG7:AG16" si="4">IF(ISNONTEXT(A7),"",(MIN(80,(IF(X7&gt;7,10,X7*0.89)+(IF(Y7&gt;14,20,Y7*1.33))+(IF(Z7&gt;14,30,Z7*2))+(AA7*3)+(AB7*4.5)))))</f>
        <v>38.96</v>
      </c>
      <c r="AH7" s="100">
        <f t="shared" ref="AH7:AH16" si="5">IF(ISNONTEXT(A7),"",(SUM(AE7,AF7,AG7)/3))</f>
        <v>41.26</v>
      </c>
      <c r="AI7" s="60">
        <f t="shared" ref="AI7:AI16" si="6">(M7+U7+AC7)/3*12.5</f>
        <v>62.5</v>
      </c>
      <c r="AJ7" s="60">
        <f t="shared" ref="AJ7:AJ16" si="7">(N7+V7+AD7)/3*25</f>
        <v>0</v>
      </c>
      <c r="AK7" s="17">
        <v>7</v>
      </c>
      <c r="AL7" s="17">
        <v>8</v>
      </c>
      <c r="AM7" s="17">
        <v>10</v>
      </c>
      <c r="AN7" s="17">
        <v>9</v>
      </c>
      <c r="AO7" s="17">
        <v>20</v>
      </c>
      <c r="AP7" s="17">
        <v>10</v>
      </c>
      <c r="AQ7" s="17">
        <v>8</v>
      </c>
      <c r="AR7" s="17">
        <v>9</v>
      </c>
      <c r="AS7" s="17">
        <v>8</v>
      </c>
      <c r="AT7" s="17">
        <v>8</v>
      </c>
      <c r="AU7" s="76">
        <v>2</v>
      </c>
      <c r="AV7" s="18"/>
      <c r="AW7" s="17">
        <v>6</v>
      </c>
      <c r="AX7" s="17">
        <v>5</v>
      </c>
      <c r="AY7" s="17">
        <v>6</v>
      </c>
      <c r="AZ7" s="17">
        <v>5</v>
      </c>
      <c r="BA7" s="17">
        <v>15</v>
      </c>
      <c r="BB7" s="17">
        <v>2</v>
      </c>
      <c r="BC7" s="17">
        <v>3</v>
      </c>
      <c r="BD7" s="17">
        <v>4</v>
      </c>
      <c r="BE7" s="17">
        <v>3</v>
      </c>
      <c r="BF7" s="17">
        <v>4</v>
      </c>
      <c r="BG7" s="76">
        <v>4</v>
      </c>
      <c r="BH7" s="18"/>
      <c r="BI7" s="17">
        <v>6</v>
      </c>
      <c r="BJ7" s="17">
        <v>7</v>
      </c>
      <c r="BK7" s="17">
        <v>7</v>
      </c>
      <c r="BL7" s="17">
        <v>7</v>
      </c>
      <c r="BM7" s="17">
        <v>18</v>
      </c>
      <c r="BN7" s="17">
        <v>8</v>
      </c>
      <c r="BO7" s="17">
        <v>8</v>
      </c>
      <c r="BP7" s="17">
        <v>6</v>
      </c>
      <c r="BQ7" s="17">
        <v>6</v>
      </c>
      <c r="BR7" s="17">
        <v>6</v>
      </c>
      <c r="BS7" s="78">
        <v>4</v>
      </c>
      <c r="BT7" s="27">
        <v>0</v>
      </c>
      <c r="BU7" s="19">
        <f t="shared" ref="BU7:BU16" si="8">((AK7+AL7)*1.5)+AM7+(AN7*2)+AO7+((AP7+AQ7+AR7+AS7+AT7)*0.6)</f>
        <v>96.3</v>
      </c>
      <c r="BV7" s="20">
        <f t="shared" ref="BV7:BV16" si="9">(BU7*2.5)-(((AU7*12.5)+(AV7*25))/2)</f>
        <v>228.25</v>
      </c>
      <c r="BW7" s="19">
        <f t="shared" ref="BW7:BW16" si="10">((AW7+AX7)*1.5)+AY7+(AZ7*2)+BA7+((BB7+BC7+BD7+BE7+BF7)*0.6)</f>
        <v>57.1</v>
      </c>
      <c r="BX7" s="20">
        <f t="shared" ref="BX7:BX16" si="11">(BW7*2.5)-(((BG7*12.5)+(BH7*25))/2)</f>
        <v>117.75</v>
      </c>
      <c r="BY7" s="19">
        <f t="shared" ref="BY7:BY16" si="12">((BI7+BJ7)*1.5)+BK7+(BL7*2)+BM7+((BN7+BO7+BP7+BQ7+BR7)*0.6)</f>
        <v>78.900000000000006</v>
      </c>
      <c r="BZ7" s="105">
        <f t="shared" ref="BZ7:BZ16" si="13">(BY7*2.5)-(((BS7*12.5)+(BT7*25))/2)</f>
        <v>172.25</v>
      </c>
      <c r="CA7" s="103">
        <f t="shared" ref="CA7:CA16" si="14">IF(ISNONTEXT(A7),"",((SUM(BU7,BW7,BY7)/3)))</f>
        <v>77.433333333333337</v>
      </c>
      <c r="CB7" s="21">
        <f t="shared" ref="CB7:CB16" si="15">(AU7+BG7+BS7)/3*12.5</f>
        <v>41.666666666666671</v>
      </c>
      <c r="CC7" s="21">
        <f t="shared" ref="CC7:CC16" si="16">(AV7+BH7+BT7)/3*25</f>
        <v>0</v>
      </c>
      <c r="CD7" s="61">
        <f t="shared" ref="CD7:CD16" si="17">IF(ISNONTEXT(A7),"",((M7+U7+AC7+AU7+BG7+BS7)/6)*12.5)</f>
        <v>52.083333333333336</v>
      </c>
      <c r="CE7" s="61" t="str">
        <f>IF(ISNONTEXT(#REF!),"",((N7+V7+AD7+AV7+BH7+BT7)/6)*25)</f>
        <v/>
      </c>
      <c r="CF7" s="80">
        <f t="shared" ref="CF7:CF16" si="18">IF(ISNONTEXT(A7),"",CD7)</f>
        <v>52.083333333333336</v>
      </c>
      <c r="CG7" s="85">
        <f t="shared" ref="CG7:CG16" si="19">IF(ISNUMBER(BQ7),MAX(0,((AH7*2.5)-(CF7/2))),"")</f>
        <v>77.10833333333332</v>
      </c>
      <c r="CH7" s="22">
        <f t="shared" ref="CH7:CH16" si="20">IF(ISNUMBER(BR7),RANK(CG7,CG:CG),"")</f>
        <v>1</v>
      </c>
      <c r="CI7" s="23">
        <f t="shared" ref="CI7:CI16" si="21">IF(ISNUMBER(BR7),MAX(((CA7*2.5)-(CF7/2)),((CA7*2.5)-(CF7/2))),"")</f>
        <v>167.54166666666669</v>
      </c>
      <c r="CJ7" s="86">
        <f t="shared" ref="CJ7:CJ16" si="22">IF(ISNUMBER(BR7),RANK(CI7,CI:CI),"")</f>
        <v>1</v>
      </c>
      <c r="CK7" s="82">
        <f t="shared" ref="CK7:CK16" si="23">IF(ISNUMBER(AT7),CG7+CI7,"")</f>
        <v>244.65</v>
      </c>
      <c r="CL7" s="24">
        <f t="shared" ref="CL7:CL16" si="24">IF(ISNUMBER(AU7),CH7+CJ7,"")</f>
        <v>2</v>
      </c>
      <c r="CM7" s="95">
        <f t="shared" ref="CM7:CM16" si="25">IF(ISNUMBER(AU7),RANK(CL7,CL:CL,1),"")</f>
        <v>1</v>
      </c>
      <c r="CN7" s="113">
        <f t="shared" ref="CN7:CN16" si="26">C7</f>
        <v>149</v>
      </c>
      <c r="CO7" s="86">
        <f t="shared" ref="CO7:CO16" si="27">IF(ISNUMBER(CN7),RANK(CN7,CN:CN),"")</f>
        <v>2</v>
      </c>
      <c r="CP7" s="113">
        <f t="shared" ref="CP7:CP16" si="28">E7</f>
        <v>155</v>
      </c>
      <c r="CQ7" s="86">
        <f t="shared" ref="CQ7:CQ16" si="29">IF(ISNUMBER(CP7),RANK(CP7,CP:CP),"")</f>
        <v>1</v>
      </c>
      <c r="CR7" s="85">
        <f t="shared" ref="CR7:CR16" si="30">IF(AND(ISNUMBER(E7),ISNUMBER(CH7)),CG7,"")</f>
        <v>77.10833333333332</v>
      </c>
      <c r="CS7" s="86">
        <f t="shared" ref="CS7:CS16" si="31">IF(ISNUMBER(CR7),RANK(CR7,CR:CR),"")</f>
        <v>1</v>
      </c>
      <c r="CT7" s="85">
        <f t="shared" ref="CT7:CT16" si="32">IF(AND(ISNUMBER(E7),ISNUMBER(CH7)),CI7,"")</f>
        <v>167.54166666666669</v>
      </c>
      <c r="CU7" s="86">
        <f t="shared" ref="CU7:CU16" si="33">IF(ISNUMBER(CT7),RANK(CT7,CT:CT),"")</f>
        <v>1</v>
      </c>
      <c r="CV7" s="82">
        <f t="shared" ref="CV7:CV16" si="34">IF(ISNUMBER(CR7),CR7+CT7,"")</f>
        <v>244.65</v>
      </c>
      <c r="CW7" s="25">
        <f t="shared" ref="CW7:CW16" si="35">IF(ISNUMBER(CR7),CS7+CU7,"")</f>
        <v>2</v>
      </c>
      <c r="CX7" s="88">
        <f t="shared" ref="CX7:CX16" si="36">IF(ISNUMBER(CW7),RANK(CW7,CW:CW,1),"")</f>
        <v>1</v>
      </c>
      <c r="CY7" s="92">
        <f t="shared" ref="CY7:CY16" si="37">IF(AND(ISNUMBER(E7),ISNUMBER(CX7)),CV7+CP7+CO7,"")</f>
        <v>401.65</v>
      </c>
      <c r="CZ7" s="26">
        <f t="shared" ref="CZ7:CZ16" si="38">IF(AND(ISNUMBER(E7),ISNUMBER(CY7)),CO7+CQ7+CS7+CU7,"")</f>
        <v>5</v>
      </c>
      <c r="DA7" s="93">
        <f t="shared" ref="DA7:DA16" si="39">IF(ISNUMBER(CZ7),RANK(CZ7,CZ:CZ,1),"")</f>
        <v>1</v>
      </c>
      <c r="DB7" s="89"/>
    </row>
    <row r="8" spans="1:106" s="62" customFormat="1" x14ac:dyDescent="0.3">
      <c r="A8" s="115" t="s">
        <v>62</v>
      </c>
      <c r="B8" s="68"/>
      <c r="C8" s="69">
        <v>165</v>
      </c>
      <c r="D8" s="72">
        <f t="shared" si="0"/>
        <v>1</v>
      </c>
      <c r="E8" s="69">
        <v>155</v>
      </c>
      <c r="F8" s="72">
        <f t="shared" si="1"/>
        <v>1</v>
      </c>
      <c r="G8" s="13">
        <v>2</v>
      </c>
      <c r="H8" s="14">
        <v>7</v>
      </c>
      <c r="I8" s="14">
        <v>10</v>
      </c>
      <c r="J8" s="14">
        <v>1</v>
      </c>
      <c r="K8" s="14">
        <v>0</v>
      </c>
      <c r="L8" s="14">
        <v>0</v>
      </c>
      <c r="M8" s="74">
        <v>6</v>
      </c>
      <c r="N8" s="14"/>
      <c r="O8" s="14">
        <v>2</v>
      </c>
      <c r="P8" s="14">
        <v>8</v>
      </c>
      <c r="Q8" s="14">
        <v>10</v>
      </c>
      <c r="R8" s="14">
        <v>1</v>
      </c>
      <c r="S8" s="14">
        <v>0</v>
      </c>
      <c r="T8" s="14">
        <v>0</v>
      </c>
      <c r="U8" s="74">
        <v>6</v>
      </c>
      <c r="V8" s="14"/>
      <c r="W8" s="14">
        <v>2</v>
      </c>
      <c r="X8" s="14">
        <v>7</v>
      </c>
      <c r="Y8" s="14">
        <v>10</v>
      </c>
      <c r="Z8" s="14">
        <v>1</v>
      </c>
      <c r="AA8" s="14">
        <v>0</v>
      </c>
      <c r="AB8" s="14">
        <v>0</v>
      </c>
      <c r="AC8" s="74">
        <v>6</v>
      </c>
      <c r="AD8" s="15">
        <v>0</v>
      </c>
      <c r="AE8" s="101">
        <f t="shared" si="2"/>
        <v>21.53</v>
      </c>
      <c r="AF8" s="16">
        <f t="shared" si="3"/>
        <v>25.3</v>
      </c>
      <c r="AG8" s="102">
        <f t="shared" si="4"/>
        <v>21.53</v>
      </c>
      <c r="AH8" s="100">
        <f t="shared" si="5"/>
        <v>22.786666666666665</v>
      </c>
      <c r="AI8" s="60">
        <f t="shared" si="6"/>
        <v>75</v>
      </c>
      <c r="AJ8" s="60">
        <f t="shared" si="7"/>
        <v>0</v>
      </c>
      <c r="AK8" s="17">
        <v>3</v>
      </c>
      <c r="AL8" s="17">
        <v>2</v>
      </c>
      <c r="AM8" s="17">
        <v>4</v>
      </c>
      <c r="AN8" s="17">
        <v>3</v>
      </c>
      <c r="AO8" s="17">
        <v>9</v>
      </c>
      <c r="AP8" s="17">
        <v>2</v>
      </c>
      <c r="AQ8" s="17">
        <v>1</v>
      </c>
      <c r="AR8" s="17">
        <v>3</v>
      </c>
      <c r="AS8" s="17">
        <v>3</v>
      </c>
      <c r="AT8" s="17">
        <v>4</v>
      </c>
      <c r="AU8" s="76">
        <v>6</v>
      </c>
      <c r="AV8" s="18"/>
      <c r="AW8" s="17">
        <v>5</v>
      </c>
      <c r="AX8" s="17">
        <v>4</v>
      </c>
      <c r="AY8" s="17">
        <v>8</v>
      </c>
      <c r="AZ8" s="17">
        <v>4</v>
      </c>
      <c r="BA8" s="17">
        <v>14</v>
      </c>
      <c r="BB8" s="17">
        <v>7</v>
      </c>
      <c r="BC8" s="17">
        <v>5</v>
      </c>
      <c r="BD8" s="17">
        <v>5</v>
      </c>
      <c r="BE8" s="17">
        <v>4</v>
      </c>
      <c r="BF8" s="17">
        <v>7</v>
      </c>
      <c r="BG8" s="76">
        <v>8</v>
      </c>
      <c r="BH8" s="18"/>
      <c r="BI8" s="17">
        <v>4</v>
      </c>
      <c r="BJ8" s="17">
        <v>4</v>
      </c>
      <c r="BK8" s="17">
        <v>3</v>
      </c>
      <c r="BL8" s="17">
        <v>4</v>
      </c>
      <c r="BM8" s="17">
        <v>12</v>
      </c>
      <c r="BN8" s="17">
        <v>7</v>
      </c>
      <c r="BO8" s="17">
        <v>5</v>
      </c>
      <c r="BP8" s="17">
        <v>4</v>
      </c>
      <c r="BQ8" s="17">
        <v>4</v>
      </c>
      <c r="BR8" s="17">
        <v>7</v>
      </c>
      <c r="BS8" s="78">
        <v>10</v>
      </c>
      <c r="BT8" s="27">
        <v>0</v>
      </c>
      <c r="BU8" s="19">
        <f t="shared" si="8"/>
        <v>34.299999999999997</v>
      </c>
      <c r="BV8" s="20">
        <f t="shared" si="9"/>
        <v>48.25</v>
      </c>
      <c r="BW8" s="19">
        <f t="shared" si="10"/>
        <v>60.3</v>
      </c>
      <c r="BX8" s="20">
        <f t="shared" si="11"/>
        <v>100.75</v>
      </c>
      <c r="BY8" s="19">
        <f t="shared" si="12"/>
        <v>51.2</v>
      </c>
      <c r="BZ8" s="105">
        <f t="shared" si="13"/>
        <v>65.5</v>
      </c>
      <c r="CA8" s="103">
        <f t="shared" si="14"/>
        <v>48.6</v>
      </c>
      <c r="CB8" s="21">
        <f t="shared" si="15"/>
        <v>100</v>
      </c>
      <c r="CC8" s="21">
        <f t="shared" si="16"/>
        <v>0</v>
      </c>
      <c r="CD8" s="61">
        <f t="shared" si="17"/>
        <v>87.5</v>
      </c>
      <c r="CE8" s="61" t="str">
        <f>IF(ISNONTEXT(#REF!),"",((N8+V8+AD8+AV8+BH8+BT8)/6)*25)</f>
        <v/>
      </c>
      <c r="CF8" s="80">
        <f t="shared" si="18"/>
        <v>87.5</v>
      </c>
      <c r="CG8" s="85">
        <f t="shared" si="19"/>
        <v>13.216666666666661</v>
      </c>
      <c r="CH8" s="22">
        <f t="shared" si="20"/>
        <v>3</v>
      </c>
      <c r="CI8" s="23">
        <f t="shared" si="21"/>
        <v>77.75</v>
      </c>
      <c r="CJ8" s="86">
        <f t="shared" si="22"/>
        <v>5</v>
      </c>
      <c r="CK8" s="82">
        <f t="shared" si="23"/>
        <v>90.966666666666669</v>
      </c>
      <c r="CL8" s="24">
        <f t="shared" si="24"/>
        <v>8</v>
      </c>
      <c r="CM8" s="95">
        <f t="shared" si="25"/>
        <v>4</v>
      </c>
      <c r="CN8" s="113">
        <f t="shared" si="26"/>
        <v>165</v>
      </c>
      <c r="CO8" s="86">
        <f t="shared" si="27"/>
        <v>1</v>
      </c>
      <c r="CP8" s="113">
        <f t="shared" si="28"/>
        <v>155</v>
      </c>
      <c r="CQ8" s="86">
        <f t="shared" si="29"/>
        <v>1</v>
      </c>
      <c r="CR8" s="85">
        <f t="shared" si="30"/>
        <v>13.216666666666661</v>
      </c>
      <c r="CS8" s="86">
        <f t="shared" si="31"/>
        <v>3</v>
      </c>
      <c r="CT8" s="85">
        <f t="shared" si="32"/>
        <v>77.75</v>
      </c>
      <c r="CU8" s="86">
        <f t="shared" si="33"/>
        <v>5</v>
      </c>
      <c r="CV8" s="82">
        <f t="shared" si="34"/>
        <v>90.966666666666669</v>
      </c>
      <c r="CW8" s="25">
        <f t="shared" si="35"/>
        <v>8</v>
      </c>
      <c r="CX8" s="88">
        <f t="shared" si="36"/>
        <v>4</v>
      </c>
      <c r="CY8" s="92">
        <f t="shared" si="37"/>
        <v>246.96666666666667</v>
      </c>
      <c r="CZ8" s="26">
        <f t="shared" si="38"/>
        <v>10</v>
      </c>
      <c r="DA8" s="93">
        <f t="shared" si="39"/>
        <v>2</v>
      </c>
      <c r="DB8" s="89"/>
    </row>
    <row r="9" spans="1:106" s="62" customFormat="1" x14ac:dyDescent="0.3">
      <c r="A9" s="115" t="s">
        <v>59</v>
      </c>
      <c r="B9" s="68"/>
      <c r="C9" s="69">
        <v>117</v>
      </c>
      <c r="D9" s="72">
        <f t="shared" si="0"/>
        <v>6</v>
      </c>
      <c r="E9" s="69">
        <v>128</v>
      </c>
      <c r="F9" s="72">
        <f t="shared" si="1"/>
        <v>3</v>
      </c>
      <c r="G9" s="13">
        <v>2</v>
      </c>
      <c r="H9" s="14">
        <v>8</v>
      </c>
      <c r="I9" s="14">
        <v>7</v>
      </c>
      <c r="J9" s="14">
        <v>0</v>
      </c>
      <c r="K9" s="14">
        <v>0</v>
      </c>
      <c r="L9" s="14">
        <v>0</v>
      </c>
      <c r="M9" s="74">
        <v>3</v>
      </c>
      <c r="N9" s="14"/>
      <c r="O9" s="14">
        <v>5</v>
      </c>
      <c r="P9" s="14">
        <v>7</v>
      </c>
      <c r="Q9" s="14">
        <v>8</v>
      </c>
      <c r="R9" s="14">
        <v>0</v>
      </c>
      <c r="S9" s="14">
        <v>0</v>
      </c>
      <c r="T9" s="14">
        <v>0</v>
      </c>
      <c r="U9" s="74">
        <v>2</v>
      </c>
      <c r="V9" s="14"/>
      <c r="W9" s="14">
        <v>2</v>
      </c>
      <c r="X9" s="14">
        <v>6</v>
      </c>
      <c r="Y9" s="14">
        <v>9</v>
      </c>
      <c r="Z9" s="14">
        <v>0</v>
      </c>
      <c r="AA9" s="14">
        <v>0</v>
      </c>
      <c r="AB9" s="14">
        <v>0</v>
      </c>
      <c r="AC9" s="74">
        <v>2</v>
      </c>
      <c r="AD9" s="15">
        <v>0</v>
      </c>
      <c r="AE9" s="101">
        <f t="shared" si="2"/>
        <v>19.310000000000002</v>
      </c>
      <c r="AF9" s="16">
        <f t="shared" si="3"/>
        <v>16.87</v>
      </c>
      <c r="AG9" s="102">
        <f t="shared" si="4"/>
        <v>17.310000000000002</v>
      </c>
      <c r="AH9" s="100">
        <f t="shared" si="5"/>
        <v>17.830000000000002</v>
      </c>
      <c r="AI9" s="60">
        <f t="shared" si="6"/>
        <v>29.166666666666668</v>
      </c>
      <c r="AJ9" s="60">
        <f t="shared" si="7"/>
        <v>0</v>
      </c>
      <c r="AK9" s="17">
        <v>5</v>
      </c>
      <c r="AL9" s="17">
        <v>5</v>
      </c>
      <c r="AM9" s="17">
        <v>3</v>
      </c>
      <c r="AN9" s="17">
        <v>2</v>
      </c>
      <c r="AO9" s="17">
        <v>12</v>
      </c>
      <c r="AP9" s="17">
        <v>1</v>
      </c>
      <c r="AQ9" s="17">
        <v>2</v>
      </c>
      <c r="AR9" s="17">
        <v>1</v>
      </c>
      <c r="AS9" s="17">
        <v>1</v>
      </c>
      <c r="AT9" s="17">
        <v>2</v>
      </c>
      <c r="AU9" s="76">
        <v>2</v>
      </c>
      <c r="AV9" s="18"/>
      <c r="AW9" s="17">
        <v>5</v>
      </c>
      <c r="AX9" s="17">
        <v>5</v>
      </c>
      <c r="AY9" s="17">
        <v>6</v>
      </c>
      <c r="AZ9" s="17">
        <v>5</v>
      </c>
      <c r="BA9" s="17">
        <v>15</v>
      </c>
      <c r="BB9" s="17">
        <v>4</v>
      </c>
      <c r="BC9" s="17">
        <v>6</v>
      </c>
      <c r="BD9" s="17">
        <v>4</v>
      </c>
      <c r="BE9" s="17">
        <v>4</v>
      </c>
      <c r="BF9" s="17">
        <v>4</v>
      </c>
      <c r="BG9" s="76">
        <v>4</v>
      </c>
      <c r="BH9" s="18"/>
      <c r="BI9" s="17">
        <v>6</v>
      </c>
      <c r="BJ9" s="17">
        <v>6</v>
      </c>
      <c r="BK9" s="17">
        <v>7</v>
      </c>
      <c r="BL9" s="17">
        <v>6</v>
      </c>
      <c r="BM9" s="17">
        <v>16</v>
      </c>
      <c r="BN9" s="17">
        <v>5</v>
      </c>
      <c r="BO9" s="17">
        <v>5</v>
      </c>
      <c r="BP9" s="17">
        <v>5</v>
      </c>
      <c r="BQ9" s="17">
        <v>5</v>
      </c>
      <c r="BR9" s="17">
        <v>4</v>
      </c>
      <c r="BS9" s="78">
        <v>2</v>
      </c>
      <c r="BT9" s="27">
        <v>0</v>
      </c>
      <c r="BU9" s="19">
        <f t="shared" si="8"/>
        <v>38.200000000000003</v>
      </c>
      <c r="BV9" s="20">
        <f t="shared" si="9"/>
        <v>83</v>
      </c>
      <c r="BW9" s="19">
        <f t="shared" si="10"/>
        <v>59.2</v>
      </c>
      <c r="BX9" s="20">
        <f t="shared" si="11"/>
        <v>123</v>
      </c>
      <c r="BY9" s="19">
        <f t="shared" si="12"/>
        <v>67.400000000000006</v>
      </c>
      <c r="BZ9" s="105">
        <f t="shared" si="13"/>
        <v>156</v>
      </c>
      <c r="CA9" s="103">
        <f t="shared" si="14"/>
        <v>54.933333333333337</v>
      </c>
      <c r="CB9" s="21">
        <f t="shared" si="15"/>
        <v>33.333333333333329</v>
      </c>
      <c r="CC9" s="21">
        <f t="shared" si="16"/>
        <v>0</v>
      </c>
      <c r="CD9" s="61">
        <f t="shared" si="17"/>
        <v>31.25</v>
      </c>
      <c r="CE9" s="61" t="str">
        <f>IF(ISNONTEXT(#REF!),"",((N9+V9+AD9+AV9+BH9+BT9)/6)*25)</f>
        <v/>
      </c>
      <c r="CF9" s="80">
        <f t="shared" si="18"/>
        <v>31.25</v>
      </c>
      <c r="CG9" s="85">
        <f t="shared" si="19"/>
        <v>28.950000000000003</v>
      </c>
      <c r="CH9" s="22">
        <f t="shared" si="20"/>
        <v>2</v>
      </c>
      <c r="CI9" s="23">
        <f t="shared" si="21"/>
        <v>121.70833333333334</v>
      </c>
      <c r="CJ9" s="86">
        <f t="shared" si="22"/>
        <v>2</v>
      </c>
      <c r="CK9" s="82">
        <f t="shared" si="23"/>
        <v>150.65833333333336</v>
      </c>
      <c r="CL9" s="24">
        <f t="shared" si="24"/>
        <v>4</v>
      </c>
      <c r="CM9" s="95">
        <f t="shared" si="25"/>
        <v>2</v>
      </c>
      <c r="CN9" s="113">
        <f t="shared" si="26"/>
        <v>117</v>
      </c>
      <c r="CO9" s="86">
        <f t="shared" si="27"/>
        <v>6</v>
      </c>
      <c r="CP9" s="113">
        <f t="shared" si="28"/>
        <v>128</v>
      </c>
      <c r="CQ9" s="86">
        <f t="shared" si="29"/>
        <v>3</v>
      </c>
      <c r="CR9" s="85">
        <f t="shared" si="30"/>
        <v>28.950000000000003</v>
      </c>
      <c r="CS9" s="86">
        <f t="shared" si="31"/>
        <v>2</v>
      </c>
      <c r="CT9" s="85">
        <f t="shared" si="32"/>
        <v>121.70833333333334</v>
      </c>
      <c r="CU9" s="86">
        <f t="shared" si="33"/>
        <v>2</v>
      </c>
      <c r="CV9" s="82">
        <f t="shared" si="34"/>
        <v>150.65833333333336</v>
      </c>
      <c r="CW9" s="25">
        <f t="shared" si="35"/>
        <v>4</v>
      </c>
      <c r="CX9" s="88">
        <f t="shared" si="36"/>
        <v>2</v>
      </c>
      <c r="CY9" s="92">
        <f t="shared" si="37"/>
        <v>284.65833333333336</v>
      </c>
      <c r="CZ9" s="26">
        <f t="shared" si="38"/>
        <v>13</v>
      </c>
      <c r="DA9" s="93">
        <f t="shared" si="39"/>
        <v>3</v>
      </c>
      <c r="DB9" s="89"/>
    </row>
    <row r="10" spans="1:106" s="62" customFormat="1" x14ac:dyDescent="0.3">
      <c r="A10" s="115" t="s">
        <v>60</v>
      </c>
      <c r="B10" s="68"/>
      <c r="C10" s="69">
        <v>124</v>
      </c>
      <c r="D10" s="72">
        <f t="shared" si="0"/>
        <v>5</v>
      </c>
      <c r="E10" s="69">
        <v>117</v>
      </c>
      <c r="F10" s="72">
        <f t="shared" si="1"/>
        <v>5</v>
      </c>
      <c r="G10" s="13">
        <v>5</v>
      </c>
      <c r="H10" s="14">
        <v>12</v>
      </c>
      <c r="I10" s="14">
        <v>3</v>
      </c>
      <c r="J10" s="14">
        <v>0</v>
      </c>
      <c r="K10" s="14">
        <v>0</v>
      </c>
      <c r="L10" s="14">
        <v>0</v>
      </c>
      <c r="M10" s="74">
        <v>3</v>
      </c>
      <c r="N10" s="14"/>
      <c r="O10" s="14">
        <v>4</v>
      </c>
      <c r="P10" s="14">
        <v>11</v>
      </c>
      <c r="Q10" s="14">
        <v>3</v>
      </c>
      <c r="R10" s="14">
        <v>0</v>
      </c>
      <c r="S10" s="14">
        <v>0</v>
      </c>
      <c r="T10" s="14">
        <v>0</v>
      </c>
      <c r="U10" s="74">
        <v>4</v>
      </c>
      <c r="V10" s="14"/>
      <c r="W10" s="14">
        <v>3</v>
      </c>
      <c r="X10" s="14">
        <v>9</v>
      </c>
      <c r="Y10" s="14">
        <v>4</v>
      </c>
      <c r="Z10" s="14">
        <v>0</v>
      </c>
      <c r="AA10" s="14">
        <v>0</v>
      </c>
      <c r="AB10" s="14">
        <v>0</v>
      </c>
      <c r="AC10" s="74">
        <v>3</v>
      </c>
      <c r="AD10" s="15">
        <v>0</v>
      </c>
      <c r="AE10" s="101">
        <f t="shared" si="2"/>
        <v>13.99</v>
      </c>
      <c r="AF10" s="16">
        <f t="shared" si="3"/>
        <v>13.99</v>
      </c>
      <c r="AG10" s="102">
        <f t="shared" si="4"/>
        <v>15.32</v>
      </c>
      <c r="AH10" s="100">
        <f t="shared" si="5"/>
        <v>14.433333333333332</v>
      </c>
      <c r="AI10" s="60">
        <f t="shared" si="6"/>
        <v>41.666666666666671</v>
      </c>
      <c r="AJ10" s="60">
        <f t="shared" si="7"/>
        <v>0</v>
      </c>
      <c r="AK10" s="17">
        <v>6</v>
      </c>
      <c r="AL10" s="17">
        <v>5</v>
      </c>
      <c r="AM10" s="17">
        <v>5</v>
      </c>
      <c r="AN10" s="17">
        <v>4</v>
      </c>
      <c r="AO10" s="17">
        <v>10</v>
      </c>
      <c r="AP10" s="17">
        <v>3</v>
      </c>
      <c r="AQ10" s="17">
        <v>5</v>
      </c>
      <c r="AR10" s="17">
        <v>6</v>
      </c>
      <c r="AS10" s="17">
        <v>2</v>
      </c>
      <c r="AT10" s="17">
        <v>5</v>
      </c>
      <c r="AU10" s="76">
        <v>4</v>
      </c>
      <c r="AV10" s="18"/>
      <c r="AW10" s="17">
        <v>4</v>
      </c>
      <c r="AX10" s="17">
        <v>5</v>
      </c>
      <c r="AY10" s="17">
        <v>3</v>
      </c>
      <c r="AZ10" s="17">
        <v>4</v>
      </c>
      <c r="BA10" s="17">
        <v>15</v>
      </c>
      <c r="BB10" s="17">
        <v>0</v>
      </c>
      <c r="BC10" s="17">
        <v>2</v>
      </c>
      <c r="BD10" s="17">
        <v>2</v>
      </c>
      <c r="BE10" s="17">
        <v>1</v>
      </c>
      <c r="BF10" s="17">
        <v>2</v>
      </c>
      <c r="BG10" s="76">
        <v>4</v>
      </c>
      <c r="BH10" s="18"/>
      <c r="BI10" s="17">
        <v>3</v>
      </c>
      <c r="BJ10" s="17">
        <v>2</v>
      </c>
      <c r="BK10" s="17">
        <v>2</v>
      </c>
      <c r="BL10" s="17">
        <v>2</v>
      </c>
      <c r="BM10" s="17">
        <v>9</v>
      </c>
      <c r="BN10" s="17">
        <v>2</v>
      </c>
      <c r="BO10" s="17">
        <v>4</v>
      </c>
      <c r="BP10" s="17">
        <v>4</v>
      </c>
      <c r="BQ10" s="17">
        <v>4</v>
      </c>
      <c r="BR10" s="17">
        <v>4</v>
      </c>
      <c r="BS10" s="78">
        <v>4</v>
      </c>
      <c r="BT10" s="27">
        <v>0</v>
      </c>
      <c r="BU10" s="19">
        <f t="shared" si="8"/>
        <v>52.1</v>
      </c>
      <c r="BV10" s="20">
        <f t="shared" si="9"/>
        <v>105.25</v>
      </c>
      <c r="BW10" s="19">
        <f t="shared" si="10"/>
        <v>43.7</v>
      </c>
      <c r="BX10" s="20">
        <f t="shared" si="11"/>
        <v>84.25</v>
      </c>
      <c r="BY10" s="19">
        <f t="shared" si="12"/>
        <v>33.299999999999997</v>
      </c>
      <c r="BZ10" s="105">
        <f t="shared" si="13"/>
        <v>58.25</v>
      </c>
      <c r="CA10" s="103">
        <f t="shared" si="14"/>
        <v>43.033333333333339</v>
      </c>
      <c r="CB10" s="21">
        <f t="shared" si="15"/>
        <v>50</v>
      </c>
      <c r="CC10" s="21">
        <f t="shared" si="16"/>
        <v>0</v>
      </c>
      <c r="CD10" s="61">
        <f t="shared" si="17"/>
        <v>45.833333333333329</v>
      </c>
      <c r="CE10" s="61" t="str">
        <f>IF(ISNONTEXT(#REF!),"",((N10+V10+AD10+AV10+BH10+BT10)/6)*25)</f>
        <v/>
      </c>
      <c r="CF10" s="80">
        <f t="shared" si="18"/>
        <v>45.833333333333329</v>
      </c>
      <c r="CG10" s="85">
        <f t="shared" si="19"/>
        <v>13.166666666666664</v>
      </c>
      <c r="CH10" s="22">
        <f t="shared" si="20"/>
        <v>4</v>
      </c>
      <c r="CI10" s="23">
        <f t="shared" si="21"/>
        <v>84.666666666666686</v>
      </c>
      <c r="CJ10" s="86">
        <f t="shared" si="22"/>
        <v>3</v>
      </c>
      <c r="CK10" s="82">
        <f t="shared" si="23"/>
        <v>97.833333333333343</v>
      </c>
      <c r="CL10" s="24">
        <f t="shared" si="24"/>
        <v>7</v>
      </c>
      <c r="CM10" s="95">
        <f t="shared" si="25"/>
        <v>3</v>
      </c>
      <c r="CN10" s="113">
        <f t="shared" si="26"/>
        <v>124</v>
      </c>
      <c r="CO10" s="86">
        <f t="shared" si="27"/>
        <v>5</v>
      </c>
      <c r="CP10" s="113">
        <f t="shared" si="28"/>
        <v>117</v>
      </c>
      <c r="CQ10" s="86">
        <f t="shared" si="29"/>
        <v>5</v>
      </c>
      <c r="CR10" s="85">
        <f t="shared" si="30"/>
        <v>13.166666666666664</v>
      </c>
      <c r="CS10" s="86">
        <f t="shared" si="31"/>
        <v>4</v>
      </c>
      <c r="CT10" s="85">
        <f t="shared" si="32"/>
        <v>84.666666666666686</v>
      </c>
      <c r="CU10" s="86">
        <f t="shared" si="33"/>
        <v>3</v>
      </c>
      <c r="CV10" s="82">
        <f t="shared" si="34"/>
        <v>97.833333333333343</v>
      </c>
      <c r="CW10" s="25">
        <f t="shared" si="35"/>
        <v>7</v>
      </c>
      <c r="CX10" s="88">
        <f t="shared" si="36"/>
        <v>3</v>
      </c>
      <c r="CY10" s="92">
        <f t="shared" si="37"/>
        <v>219.83333333333334</v>
      </c>
      <c r="CZ10" s="26">
        <f t="shared" si="38"/>
        <v>17</v>
      </c>
      <c r="DA10" s="93">
        <f t="shared" si="39"/>
        <v>4</v>
      </c>
      <c r="DB10" s="89"/>
    </row>
    <row r="11" spans="1:106" s="62" customFormat="1" x14ac:dyDescent="0.3">
      <c r="A11" s="115" t="s">
        <v>55</v>
      </c>
      <c r="B11" s="68"/>
      <c r="C11" s="69">
        <v>128</v>
      </c>
      <c r="D11" s="72">
        <f t="shared" si="0"/>
        <v>4</v>
      </c>
      <c r="E11" s="69">
        <v>128</v>
      </c>
      <c r="F11" s="72">
        <f t="shared" si="1"/>
        <v>3</v>
      </c>
      <c r="G11" s="13">
        <v>6</v>
      </c>
      <c r="H11" s="14">
        <v>10</v>
      </c>
      <c r="I11" s="14">
        <v>3</v>
      </c>
      <c r="J11" s="14">
        <v>0</v>
      </c>
      <c r="K11" s="14">
        <v>0</v>
      </c>
      <c r="L11" s="14">
        <v>0</v>
      </c>
      <c r="M11" s="74">
        <v>4</v>
      </c>
      <c r="N11" s="14"/>
      <c r="O11" s="14">
        <v>5</v>
      </c>
      <c r="P11" s="14">
        <v>9</v>
      </c>
      <c r="Q11" s="14">
        <v>4</v>
      </c>
      <c r="R11" s="14">
        <v>0</v>
      </c>
      <c r="S11" s="14">
        <v>0</v>
      </c>
      <c r="T11" s="14">
        <v>0</v>
      </c>
      <c r="U11" s="74">
        <v>3</v>
      </c>
      <c r="V11" s="14"/>
      <c r="W11" s="14">
        <v>5</v>
      </c>
      <c r="X11" s="14">
        <v>9</v>
      </c>
      <c r="Y11" s="14">
        <v>3</v>
      </c>
      <c r="Z11" s="14">
        <v>0</v>
      </c>
      <c r="AA11" s="14">
        <v>0</v>
      </c>
      <c r="AB11" s="14">
        <v>0</v>
      </c>
      <c r="AC11" s="74">
        <v>4</v>
      </c>
      <c r="AD11" s="15">
        <v>0</v>
      </c>
      <c r="AE11" s="101">
        <f t="shared" si="2"/>
        <v>13.99</v>
      </c>
      <c r="AF11" s="16">
        <f t="shared" si="3"/>
        <v>15.32</v>
      </c>
      <c r="AG11" s="102">
        <f t="shared" si="4"/>
        <v>13.99</v>
      </c>
      <c r="AH11" s="100">
        <f t="shared" si="5"/>
        <v>14.433333333333335</v>
      </c>
      <c r="AI11" s="60">
        <f t="shared" si="6"/>
        <v>45.833333333333329</v>
      </c>
      <c r="AJ11" s="60">
        <f t="shared" si="7"/>
        <v>0</v>
      </c>
      <c r="AK11" s="17">
        <v>3</v>
      </c>
      <c r="AL11" s="17">
        <v>3</v>
      </c>
      <c r="AM11" s="17">
        <v>3</v>
      </c>
      <c r="AN11" s="17">
        <v>4</v>
      </c>
      <c r="AO11" s="17">
        <v>8</v>
      </c>
      <c r="AP11" s="17">
        <v>3</v>
      </c>
      <c r="AQ11" s="17">
        <v>3</v>
      </c>
      <c r="AR11" s="17">
        <v>3</v>
      </c>
      <c r="AS11" s="17">
        <v>2</v>
      </c>
      <c r="AT11" s="17">
        <v>8</v>
      </c>
      <c r="AU11" s="76">
        <v>4</v>
      </c>
      <c r="AV11" s="18"/>
      <c r="AW11" s="17">
        <v>3</v>
      </c>
      <c r="AX11" s="17">
        <v>2</v>
      </c>
      <c r="AY11" s="17">
        <v>3</v>
      </c>
      <c r="AZ11" s="17">
        <v>2</v>
      </c>
      <c r="BA11" s="17">
        <v>6</v>
      </c>
      <c r="BB11" s="17">
        <v>1</v>
      </c>
      <c r="BC11" s="17">
        <v>0</v>
      </c>
      <c r="BD11" s="17">
        <v>1</v>
      </c>
      <c r="BE11" s="17">
        <v>0</v>
      </c>
      <c r="BF11" s="17">
        <v>4</v>
      </c>
      <c r="BG11" s="76">
        <v>6</v>
      </c>
      <c r="BH11" s="18"/>
      <c r="BI11" s="17">
        <v>2</v>
      </c>
      <c r="BJ11" s="17">
        <v>2</v>
      </c>
      <c r="BK11" s="17">
        <v>2</v>
      </c>
      <c r="BL11" s="17">
        <v>2</v>
      </c>
      <c r="BM11" s="17">
        <v>6</v>
      </c>
      <c r="BN11" s="17">
        <v>2</v>
      </c>
      <c r="BO11" s="17">
        <v>2</v>
      </c>
      <c r="BP11" s="17">
        <v>4</v>
      </c>
      <c r="BQ11" s="17">
        <v>2</v>
      </c>
      <c r="BR11" s="17">
        <v>2</v>
      </c>
      <c r="BS11" s="78">
        <v>7</v>
      </c>
      <c r="BT11" s="27">
        <v>0</v>
      </c>
      <c r="BU11" s="19">
        <f t="shared" si="8"/>
        <v>39.4</v>
      </c>
      <c r="BV11" s="20">
        <f t="shared" si="9"/>
        <v>73.5</v>
      </c>
      <c r="BW11" s="19">
        <f t="shared" si="10"/>
        <v>24.1</v>
      </c>
      <c r="BX11" s="20">
        <f t="shared" si="11"/>
        <v>22.75</v>
      </c>
      <c r="BY11" s="19">
        <f t="shared" si="12"/>
        <v>25.2</v>
      </c>
      <c r="BZ11" s="105">
        <f t="shared" si="13"/>
        <v>19.25</v>
      </c>
      <c r="CA11" s="103">
        <f t="shared" si="14"/>
        <v>29.566666666666666</v>
      </c>
      <c r="CB11" s="21">
        <f t="shared" si="15"/>
        <v>70.833333333333343</v>
      </c>
      <c r="CC11" s="21">
        <f t="shared" si="16"/>
        <v>0</v>
      </c>
      <c r="CD11" s="61">
        <f t="shared" si="17"/>
        <v>58.333333333333336</v>
      </c>
      <c r="CE11" s="61" t="str">
        <f>IF(ISNONTEXT(#REF!),"",((N11+V11+AD11+AV11+BH11+BT11)/6)*25)</f>
        <v/>
      </c>
      <c r="CF11" s="80">
        <f t="shared" si="18"/>
        <v>58.333333333333336</v>
      </c>
      <c r="CG11" s="85">
        <f t="shared" si="19"/>
        <v>6.9166666666666679</v>
      </c>
      <c r="CH11" s="22">
        <f t="shared" si="20"/>
        <v>6</v>
      </c>
      <c r="CI11" s="23">
        <f t="shared" si="21"/>
        <v>44.75</v>
      </c>
      <c r="CJ11" s="86">
        <f t="shared" si="22"/>
        <v>8</v>
      </c>
      <c r="CK11" s="82">
        <f t="shared" si="23"/>
        <v>51.666666666666671</v>
      </c>
      <c r="CL11" s="24">
        <f t="shared" si="24"/>
        <v>14</v>
      </c>
      <c r="CM11" s="95">
        <f t="shared" si="25"/>
        <v>7</v>
      </c>
      <c r="CN11" s="113">
        <f t="shared" si="26"/>
        <v>128</v>
      </c>
      <c r="CO11" s="86">
        <f t="shared" si="27"/>
        <v>4</v>
      </c>
      <c r="CP11" s="113">
        <f t="shared" si="28"/>
        <v>128</v>
      </c>
      <c r="CQ11" s="86">
        <f t="shared" si="29"/>
        <v>3</v>
      </c>
      <c r="CR11" s="85">
        <f t="shared" si="30"/>
        <v>6.9166666666666679</v>
      </c>
      <c r="CS11" s="86">
        <f t="shared" si="31"/>
        <v>6</v>
      </c>
      <c r="CT11" s="85">
        <f t="shared" si="32"/>
        <v>44.75</v>
      </c>
      <c r="CU11" s="86">
        <f t="shared" si="33"/>
        <v>8</v>
      </c>
      <c r="CV11" s="82">
        <f t="shared" si="34"/>
        <v>51.666666666666671</v>
      </c>
      <c r="CW11" s="25">
        <f t="shared" si="35"/>
        <v>14</v>
      </c>
      <c r="CX11" s="88">
        <f t="shared" si="36"/>
        <v>7</v>
      </c>
      <c r="CY11" s="92">
        <f t="shared" si="37"/>
        <v>183.66666666666669</v>
      </c>
      <c r="CZ11" s="26">
        <f t="shared" si="38"/>
        <v>21</v>
      </c>
      <c r="DA11" s="93">
        <f t="shared" si="39"/>
        <v>5</v>
      </c>
      <c r="DB11" s="89"/>
    </row>
    <row r="12" spans="1:106" s="62" customFormat="1" x14ac:dyDescent="0.3">
      <c r="A12" s="115" t="s">
        <v>53</v>
      </c>
      <c r="B12" s="66"/>
      <c r="C12" s="69">
        <v>114</v>
      </c>
      <c r="D12" s="72">
        <f t="shared" si="0"/>
        <v>7</v>
      </c>
      <c r="E12" s="69">
        <v>112</v>
      </c>
      <c r="F12" s="72">
        <f t="shared" si="1"/>
        <v>6</v>
      </c>
      <c r="G12" s="13">
        <v>2</v>
      </c>
      <c r="H12" s="14">
        <v>15</v>
      </c>
      <c r="I12" s="14">
        <v>5</v>
      </c>
      <c r="J12" s="14">
        <v>0</v>
      </c>
      <c r="K12" s="14">
        <v>0</v>
      </c>
      <c r="L12" s="14">
        <v>0</v>
      </c>
      <c r="M12" s="74">
        <v>4</v>
      </c>
      <c r="N12" s="14"/>
      <c r="O12" s="14">
        <v>1</v>
      </c>
      <c r="P12" s="14">
        <v>15</v>
      </c>
      <c r="Q12" s="14">
        <v>5</v>
      </c>
      <c r="R12" s="14">
        <v>0</v>
      </c>
      <c r="S12" s="14">
        <v>0</v>
      </c>
      <c r="T12" s="14">
        <v>0</v>
      </c>
      <c r="U12" s="74">
        <v>4</v>
      </c>
      <c r="V12" s="14"/>
      <c r="W12" s="14">
        <v>1</v>
      </c>
      <c r="X12" s="14">
        <v>12</v>
      </c>
      <c r="Y12" s="14">
        <v>5</v>
      </c>
      <c r="Z12" s="14">
        <v>0</v>
      </c>
      <c r="AA12" s="14">
        <v>0</v>
      </c>
      <c r="AB12" s="14">
        <v>0</v>
      </c>
      <c r="AC12" s="74">
        <v>4</v>
      </c>
      <c r="AD12" s="15">
        <v>0</v>
      </c>
      <c r="AE12" s="101">
        <f t="shared" si="2"/>
        <v>16.649999999999999</v>
      </c>
      <c r="AF12" s="16">
        <f t="shared" si="3"/>
        <v>16.649999999999999</v>
      </c>
      <c r="AG12" s="102">
        <f t="shared" si="4"/>
        <v>16.649999999999999</v>
      </c>
      <c r="AH12" s="100">
        <f t="shared" si="5"/>
        <v>16.649999999999999</v>
      </c>
      <c r="AI12" s="60">
        <f t="shared" si="6"/>
        <v>50</v>
      </c>
      <c r="AJ12" s="60">
        <f t="shared" si="7"/>
        <v>0</v>
      </c>
      <c r="AK12" s="17">
        <v>4</v>
      </c>
      <c r="AL12" s="17">
        <v>4</v>
      </c>
      <c r="AM12" s="17">
        <v>3</v>
      </c>
      <c r="AN12" s="17">
        <v>4</v>
      </c>
      <c r="AO12" s="17">
        <v>9</v>
      </c>
      <c r="AP12" s="17">
        <v>4</v>
      </c>
      <c r="AQ12" s="17">
        <v>4</v>
      </c>
      <c r="AR12" s="17">
        <v>2</v>
      </c>
      <c r="AS12" s="17">
        <v>4</v>
      </c>
      <c r="AT12" s="17">
        <v>4</v>
      </c>
      <c r="AU12" s="76">
        <v>6</v>
      </c>
      <c r="AV12" s="18"/>
      <c r="AW12" s="17">
        <v>4</v>
      </c>
      <c r="AX12" s="17">
        <v>4</v>
      </c>
      <c r="AY12" s="17">
        <v>3</v>
      </c>
      <c r="AZ12" s="17">
        <v>3</v>
      </c>
      <c r="BA12" s="17">
        <v>9</v>
      </c>
      <c r="BB12" s="17">
        <v>2</v>
      </c>
      <c r="BC12" s="17">
        <v>1</v>
      </c>
      <c r="BD12" s="17">
        <v>0</v>
      </c>
      <c r="BE12" s="17">
        <v>3</v>
      </c>
      <c r="BF12" s="17">
        <v>3</v>
      </c>
      <c r="BG12" s="76">
        <v>6</v>
      </c>
      <c r="BH12" s="18"/>
      <c r="BI12" s="17">
        <v>6</v>
      </c>
      <c r="BJ12" s="17">
        <v>5</v>
      </c>
      <c r="BK12" s="17">
        <v>6</v>
      </c>
      <c r="BL12" s="17">
        <v>5</v>
      </c>
      <c r="BM12" s="17">
        <v>12</v>
      </c>
      <c r="BN12" s="17">
        <v>8</v>
      </c>
      <c r="BO12" s="17">
        <v>3</v>
      </c>
      <c r="BP12" s="17">
        <v>3</v>
      </c>
      <c r="BQ12" s="17">
        <v>5</v>
      </c>
      <c r="BR12" s="17">
        <v>4</v>
      </c>
      <c r="BS12" s="76">
        <v>4</v>
      </c>
      <c r="BT12" s="18">
        <v>0</v>
      </c>
      <c r="BU12" s="19">
        <f t="shared" si="8"/>
        <v>42.8</v>
      </c>
      <c r="BV12" s="20">
        <f t="shared" si="9"/>
        <v>69.5</v>
      </c>
      <c r="BW12" s="19">
        <f t="shared" si="10"/>
        <v>35.4</v>
      </c>
      <c r="BX12" s="20">
        <f t="shared" si="11"/>
        <v>51</v>
      </c>
      <c r="BY12" s="19">
        <f t="shared" si="12"/>
        <v>58.3</v>
      </c>
      <c r="BZ12" s="105">
        <f t="shared" si="13"/>
        <v>120.75</v>
      </c>
      <c r="CA12" s="103">
        <f t="shared" si="14"/>
        <v>45.5</v>
      </c>
      <c r="CB12" s="21">
        <f t="shared" si="15"/>
        <v>66.666666666666657</v>
      </c>
      <c r="CC12" s="21">
        <f t="shared" si="16"/>
        <v>0</v>
      </c>
      <c r="CD12" s="61">
        <f t="shared" si="17"/>
        <v>58.333333333333336</v>
      </c>
      <c r="CE12" s="61" t="str">
        <f>IF(ISNONTEXT(#REF!),"",((N12+V12+AD12+AV12+BH12+BT12)/6)*25)</f>
        <v/>
      </c>
      <c r="CF12" s="80">
        <f t="shared" si="18"/>
        <v>58.333333333333336</v>
      </c>
      <c r="CG12" s="85">
        <f t="shared" si="19"/>
        <v>12.458333333333332</v>
      </c>
      <c r="CH12" s="22">
        <f t="shared" si="20"/>
        <v>5</v>
      </c>
      <c r="CI12" s="23">
        <f t="shared" si="21"/>
        <v>84.583333333333329</v>
      </c>
      <c r="CJ12" s="86">
        <f t="shared" si="22"/>
        <v>4</v>
      </c>
      <c r="CK12" s="82">
        <f t="shared" si="23"/>
        <v>97.041666666666657</v>
      </c>
      <c r="CL12" s="24">
        <f t="shared" si="24"/>
        <v>9</v>
      </c>
      <c r="CM12" s="95">
        <f t="shared" si="25"/>
        <v>5</v>
      </c>
      <c r="CN12" s="113">
        <f t="shared" si="26"/>
        <v>114</v>
      </c>
      <c r="CO12" s="86">
        <f t="shared" si="27"/>
        <v>7</v>
      </c>
      <c r="CP12" s="113">
        <f t="shared" si="28"/>
        <v>112</v>
      </c>
      <c r="CQ12" s="86">
        <f t="shared" si="29"/>
        <v>6</v>
      </c>
      <c r="CR12" s="85">
        <f t="shared" si="30"/>
        <v>12.458333333333332</v>
      </c>
      <c r="CS12" s="86">
        <f t="shared" si="31"/>
        <v>5</v>
      </c>
      <c r="CT12" s="85">
        <f t="shared" si="32"/>
        <v>84.583333333333329</v>
      </c>
      <c r="CU12" s="86">
        <f t="shared" si="33"/>
        <v>4</v>
      </c>
      <c r="CV12" s="82">
        <f t="shared" si="34"/>
        <v>97.041666666666657</v>
      </c>
      <c r="CW12" s="25">
        <f t="shared" si="35"/>
        <v>9</v>
      </c>
      <c r="CX12" s="88">
        <f t="shared" si="36"/>
        <v>5</v>
      </c>
      <c r="CY12" s="92">
        <f t="shared" si="37"/>
        <v>216.04166666666666</v>
      </c>
      <c r="CZ12" s="26">
        <f t="shared" si="38"/>
        <v>22</v>
      </c>
      <c r="DA12" s="93">
        <f t="shared" si="39"/>
        <v>6</v>
      </c>
      <c r="DB12" s="89"/>
    </row>
    <row r="13" spans="1:106" s="62" customFormat="1" x14ac:dyDescent="0.3">
      <c r="A13" s="115" t="s">
        <v>57</v>
      </c>
      <c r="B13" s="68"/>
      <c r="C13" s="69">
        <v>130</v>
      </c>
      <c r="D13" s="72">
        <f t="shared" si="0"/>
        <v>3</v>
      </c>
      <c r="E13" s="69">
        <v>105</v>
      </c>
      <c r="F13" s="72">
        <f t="shared" si="1"/>
        <v>7</v>
      </c>
      <c r="G13" s="13">
        <v>4</v>
      </c>
      <c r="H13" s="14">
        <v>10</v>
      </c>
      <c r="I13" s="14">
        <v>3</v>
      </c>
      <c r="J13" s="14">
        <v>0</v>
      </c>
      <c r="K13" s="14">
        <v>0</v>
      </c>
      <c r="L13" s="14">
        <v>0</v>
      </c>
      <c r="M13" s="74">
        <v>5</v>
      </c>
      <c r="N13" s="14"/>
      <c r="O13" s="14">
        <v>4</v>
      </c>
      <c r="P13" s="14">
        <v>8</v>
      </c>
      <c r="Q13" s="14">
        <v>3</v>
      </c>
      <c r="R13" s="14">
        <v>0</v>
      </c>
      <c r="S13" s="14">
        <v>0</v>
      </c>
      <c r="T13" s="14">
        <v>0</v>
      </c>
      <c r="U13" s="74">
        <v>6</v>
      </c>
      <c r="V13" s="14"/>
      <c r="W13" s="14">
        <v>4</v>
      </c>
      <c r="X13" s="14">
        <v>8</v>
      </c>
      <c r="Y13" s="14">
        <v>3</v>
      </c>
      <c r="Z13" s="14">
        <v>0</v>
      </c>
      <c r="AA13" s="14">
        <v>0</v>
      </c>
      <c r="AB13" s="14">
        <v>0</v>
      </c>
      <c r="AC13" s="74">
        <v>6</v>
      </c>
      <c r="AD13" s="15">
        <v>0</v>
      </c>
      <c r="AE13" s="101">
        <f t="shared" si="2"/>
        <v>13.99</v>
      </c>
      <c r="AF13" s="16">
        <f t="shared" si="3"/>
        <v>13.99</v>
      </c>
      <c r="AG13" s="102">
        <f t="shared" si="4"/>
        <v>13.99</v>
      </c>
      <c r="AH13" s="100">
        <f t="shared" si="5"/>
        <v>13.99</v>
      </c>
      <c r="AI13" s="60">
        <f t="shared" si="6"/>
        <v>70.833333333333343</v>
      </c>
      <c r="AJ13" s="60">
        <f t="shared" si="7"/>
        <v>0</v>
      </c>
      <c r="AK13" s="17">
        <v>3</v>
      </c>
      <c r="AL13" s="17">
        <v>2</v>
      </c>
      <c r="AM13" s="17">
        <v>3</v>
      </c>
      <c r="AN13" s="17">
        <v>2</v>
      </c>
      <c r="AO13" s="17">
        <v>9</v>
      </c>
      <c r="AP13" s="17">
        <v>4</v>
      </c>
      <c r="AQ13" s="17">
        <v>4</v>
      </c>
      <c r="AR13" s="17">
        <v>4</v>
      </c>
      <c r="AS13" s="17">
        <v>4</v>
      </c>
      <c r="AT13" s="17">
        <v>4</v>
      </c>
      <c r="AU13" s="76">
        <v>9</v>
      </c>
      <c r="AV13" s="18"/>
      <c r="AW13" s="17">
        <v>3</v>
      </c>
      <c r="AX13" s="17">
        <v>4</v>
      </c>
      <c r="AY13" s="17">
        <v>5</v>
      </c>
      <c r="AZ13" s="17">
        <v>4</v>
      </c>
      <c r="BA13" s="17">
        <v>10</v>
      </c>
      <c r="BB13" s="17">
        <v>5</v>
      </c>
      <c r="BC13" s="17">
        <v>5</v>
      </c>
      <c r="BD13" s="17">
        <v>4</v>
      </c>
      <c r="BE13" s="17">
        <v>3</v>
      </c>
      <c r="BF13" s="17">
        <v>5</v>
      </c>
      <c r="BG13" s="76">
        <v>5</v>
      </c>
      <c r="BH13" s="18"/>
      <c r="BI13" s="17">
        <v>3</v>
      </c>
      <c r="BJ13" s="17">
        <v>2</v>
      </c>
      <c r="BK13" s="17">
        <v>2</v>
      </c>
      <c r="BL13" s="17">
        <v>1</v>
      </c>
      <c r="BM13" s="17">
        <v>3</v>
      </c>
      <c r="BN13" s="17">
        <v>1</v>
      </c>
      <c r="BO13" s="17">
        <v>1</v>
      </c>
      <c r="BP13" s="17">
        <v>1</v>
      </c>
      <c r="BQ13" s="17">
        <v>1</v>
      </c>
      <c r="BR13" s="17">
        <v>3</v>
      </c>
      <c r="BS13" s="78">
        <v>6</v>
      </c>
      <c r="BT13" s="27">
        <v>0</v>
      </c>
      <c r="BU13" s="19">
        <f t="shared" si="8"/>
        <v>35.5</v>
      </c>
      <c r="BV13" s="20">
        <f t="shared" si="9"/>
        <v>32.5</v>
      </c>
      <c r="BW13" s="19">
        <f t="shared" si="10"/>
        <v>46.7</v>
      </c>
      <c r="BX13" s="20">
        <f t="shared" si="11"/>
        <v>85.5</v>
      </c>
      <c r="BY13" s="19">
        <f t="shared" si="12"/>
        <v>18.7</v>
      </c>
      <c r="BZ13" s="105">
        <f t="shared" si="13"/>
        <v>9.25</v>
      </c>
      <c r="CA13" s="103">
        <f t="shared" si="14"/>
        <v>33.633333333333333</v>
      </c>
      <c r="CB13" s="21">
        <f t="shared" si="15"/>
        <v>83.333333333333343</v>
      </c>
      <c r="CC13" s="21">
        <f t="shared" si="16"/>
        <v>0</v>
      </c>
      <c r="CD13" s="61">
        <f t="shared" si="17"/>
        <v>77.083333333333343</v>
      </c>
      <c r="CE13" s="61" t="str">
        <f>IF(ISNONTEXT(#REF!),"",((N13+V13+AD13+AV13+BH13+BT13)/6)*25)</f>
        <v/>
      </c>
      <c r="CF13" s="80">
        <f t="shared" si="18"/>
        <v>77.083333333333343</v>
      </c>
      <c r="CG13" s="85">
        <f t="shared" si="19"/>
        <v>0</v>
      </c>
      <c r="CH13" s="22">
        <f t="shared" si="20"/>
        <v>8</v>
      </c>
      <c r="CI13" s="23">
        <f t="shared" si="21"/>
        <v>45.541666666666657</v>
      </c>
      <c r="CJ13" s="86">
        <f t="shared" si="22"/>
        <v>7</v>
      </c>
      <c r="CK13" s="82">
        <f t="shared" si="23"/>
        <v>45.541666666666657</v>
      </c>
      <c r="CL13" s="24">
        <f t="shared" si="24"/>
        <v>15</v>
      </c>
      <c r="CM13" s="95">
        <f t="shared" si="25"/>
        <v>8</v>
      </c>
      <c r="CN13" s="113">
        <f t="shared" si="26"/>
        <v>130</v>
      </c>
      <c r="CO13" s="86">
        <f t="shared" si="27"/>
        <v>3</v>
      </c>
      <c r="CP13" s="113">
        <f t="shared" si="28"/>
        <v>105</v>
      </c>
      <c r="CQ13" s="86">
        <f t="shared" si="29"/>
        <v>7</v>
      </c>
      <c r="CR13" s="85">
        <f t="shared" si="30"/>
        <v>0</v>
      </c>
      <c r="CS13" s="86">
        <f t="shared" si="31"/>
        <v>8</v>
      </c>
      <c r="CT13" s="85">
        <f t="shared" si="32"/>
        <v>45.541666666666657</v>
      </c>
      <c r="CU13" s="86">
        <f t="shared" si="33"/>
        <v>7</v>
      </c>
      <c r="CV13" s="82">
        <f t="shared" si="34"/>
        <v>45.541666666666657</v>
      </c>
      <c r="CW13" s="25">
        <f t="shared" si="35"/>
        <v>15</v>
      </c>
      <c r="CX13" s="88">
        <f t="shared" si="36"/>
        <v>8</v>
      </c>
      <c r="CY13" s="92">
        <f t="shared" si="37"/>
        <v>153.54166666666666</v>
      </c>
      <c r="CZ13" s="26">
        <f t="shared" si="38"/>
        <v>25</v>
      </c>
      <c r="DA13" s="93">
        <f t="shared" si="39"/>
        <v>7</v>
      </c>
      <c r="DB13" s="89"/>
    </row>
    <row r="14" spans="1:106" s="62" customFormat="1" x14ac:dyDescent="0.3">
      <c r="A14" s="115" t="s">
        <v>54</v>
      </c>
      <c r="B14" s="67"/>
      <c r="C14" s="69">
        <v>98</v>
      </c>
      <c r="D14" s="72">
        <f t="shared" si="0"/>
        <v>8</v>
      </c>
      <c r="E14" s="69">
        <v>90</v>
      </c>
      <c r="F14" s="72">
        <f t="shared" si="1"/>
        <v>8</v>
      </c>
      <c r="G14" s="13">
        <v>6</v>
      </c>
      <c r="H14" s="14">
        <v>9</v>
      </c>
      <c r="I14" s="14">
        <v>1</v>
      </c>
      <c r="J14" s="14">
        <v>0</v>
      </c>
      <c r="K14" s="14">
        <v>0</v>
      </c>
      <c r="L14" s="14">
        <v>0</v>
      </c>
      <c r="M14" s="74">
        <v>3</v>
      </c>
      <c r="N14" s="14"/>
      <c r="O14" s="14">
        <v>5</v>
      </c>
      <c r="P14" s="14">
        <v>8</v>
      </c>
      <c r="Q14" s="14">
        <v>1</v>
      </c>
      <c r="R14" s="14">
        <v>0</v>
      </c>
      <c r="S14" s="14">
        <v>0</v>
      </c>
      <c r="T14" s="14">
        <v>0</v>
      </c>
      <c r="U14" s="74">
        <v>4</v>
      </c>
      <c r="V14" s="14"/>
      <c r="W14" s="14">
        <v>5</v>
      </c>
      <c r="X14" s="14">
        <v>8</v>
      </c>
      <c r="Y14" s="14">
        <v>1</v>
      </c>
      <c r="Z14" s="14">
        <v>0</v>
      </c>
      <c r="AA14" s="14">
        <v>0</v>
      </c>
      <c r="AB14" s="14">
        <v>0</v>
      </c>
      <c r="AC14" s="74">
        <v>3</v>
      </c>
      <c r="AD14" s="15">
        <v>0</v>
      </c>
      <c r="AE14" s="101">
        <f t="shared" si="2"/>
        <v>11.33</v>
      </c>
      <c r="AF14" s="16">
        <f t="shared" si="3"/>
        <v>11.33</v>
      </c>
      <c r="AG14" s="102">
        <f t="shared" si="4"/>
        <v>11.33</v>
      </c>
      <c r="AH14" s="100">
        <f t="shared" si="5"/>
        <v>11.33</v>
      </c>
      <c r="AI14" s="60">
        <f t="shared" si="6"/>
        <v>41.666666666666671</v>
      </c>
      <c r="AJ14" s="60">
        <f t="shared" si="7"/>
        <v>0</v>
      </c>
      <c r="AK14" s="17">
        <v>2</v>
      </c>
      <c r="AL14" s="17">
        <v>2</v>
      </c>
      <c r="AM14" s="17">
        <v>1</v>
      </c>
      <c r="AN14" s="17">
        <v>2</v>
      </c>
      <c r="AO14" s="17">
        <v>6</v>
      </c>
      <c r="AP14" s="17">
        <v>1</v>
      </c>
      <c r="AQ14" s="17">
        <v>1</v>
      </c>
      <c r="AR14" s="17">
        <v>1</v>
      </c>
      <c r="AS14" s="17">
        <v>1</v>
      </c>
      <c r="AT14" s="17">
        <v>5</v>
      </c>
      <c r="AU14" s="76">
        <v>4</v>
      </c>
      <c r="AV14" s="18"/>
      <c r="AW14" s="17">
        <v>3</v>
      </c>
      <c r="AX14" s="17">
        <v>2</v>
      </c>
      <c r="AY14" s="17">
        <v>2</v>
      </c>
      <c r="AZ14" s="17">
        <v>2</v>
      </c>
      <c r="BA14" s="17">
        <v>6</v>
      </c>
      <c r="BB14" s="17">
        <v>4</v>
      </c>
      <c r="BC14" s="17">
        <v>4</v>
      </c>
      <c r="BD14" s="17">
        <v>4</v>
      </c>
      <c r="BE14" s="17">
        <v>2</v>
      </c>
      <c r="BF14" s="17">
        <v>2</v>
      </c>
      <c r="BG14" s="76">
        <v>7</v>
      </c>
      <c r="BH14" s="18"/>
      <c r="BI14" s="17">
        <v>4</v>
      </c>
      <c r="BJ14" s="17">
        <v>3</v>
      </c>
      <c r="BK14" s="17">
        <v>5</v>
      </c>
      <c r="BL14" s="17">
        <v>4</v>
      </c>
      <c r="BM14" s="17">
        <v>9</v>
      </c>
      <c r="BN14" s="17">
        <v>4</v>
      </c>
      <c r="BO14" s="17">
        <v>2</v>
      </c>
      <c r="BP14" s="17">
        <v>3</v>
      </c>
      <c r="BQ14" s="17">
        <v>2</v>
      </c>
      <c r="BR14" s="17">
        <v>4</v>
      </c>
      <c r="BS14" s="78">
        <v>6</v>
      </c>
      <c r="BT14" s="27">
        <v>1</v>
      </c>
      <c r="BU14" s="19">
        <f t="shared" si="8"/>
        <v>22.4</v>
      </c>
      <c r="BV14" s="20">
        <f t="shared" si="9"/>
        <v>31</v>
      </c>
      <c r="BW14" s="19">
        <f t="shared" si="10"/>
        <v>29.1</v>
      </c>
      <c r="BX14" s="20">
        <f t="shared" si="11"/>
        <v>29</v>
      </c>
      <c r="BY14" s="19">
        <f t="shared" si="12"/>
        <v>41.5</v>
      </c>
      <c r="BZ14" s="105">
        <f t="shared" si="13"/>
        <v>53.75</v>
      </c>
      <c r="CA14" s="103">
        <f t="shared" si="14"/>
        <v>31</v>
      </c>
      <c r="CB14" s="21">
        <f t="shared" si="15"/>
        <v>70.833333333333343</v>
      </c>
      <c r="CC14" s="21">
        <f t="shared" si="16"/>
        <v>8.3333333333333321</v>
      </c>
      <c r="CD14" s="61">
        <f t="shared" si="17"/>
        <v>56.25</v>
      </c>
      <c r="CE14" s="61" t="str">
        <f>IF(ISNONTEXT(#REF!),"",((N14+V14+AD14+AV14+BH14+BT14)/6)*25)</f>
        <v/>
      </c>
      <c r="CF14" s="80">
        <f t="shared" si="18"/>
        <v>56.25</v>
      </c>
      <c r="CG14" s="85">
        <f t="shared" si="19"/>
        <v>0.19999999999999929</v>
      </c>
      <c r="CH14" s="22">
        <f t="shared" si="20"/>
        <v>7</v>
      </c>
      <c r="CI14" s="23">
        <f t="shared" si="21"/>
        <v>49.375</v>
      </c>
      <c r="CJ14" s="86">
        <f t="shared" si="22"/>
        <v>6</v>
      </c>
      <c r="CK14" s="82">
        <f t="shared" si="23"/>
        <v>49.575000000000003</v>
      </c>
      <c r="CL14" s="24">
        <f t="shared" si="24"/>
        <v>13</v>
      </c>
      <c r="CM14" s="95">
        <f t="shared" si="25"/>
        <v>6</v>
      </c>
      <c r="CN14" s="113">
        <f t="shared" si="26"/>
        <v>98</v>
      </c>
      <c r="CO14" s="86">
        <f t="shared" si="27"/>
        <v>8</v>
      </c>
      <c r="CP14" s="113">
        <f t="shared" si="28"/>
        <v>90</v>
      </c>
      <c r="CQ14" s="86">
        <f t="shared" si="29"/>
        <v>8</v>
      </c>
      <c r="CR14" s="85">
        <f t="shared" si="30"/>
        <v>0.19999999999999929</v>
      </c>
      <c r="CS14" s="86">
        <f t="shared" si="31"/>
        <v>7</v>
      </c>
      <c r="CT14" s="85">
        <f t="shared" si="32"/>
        <v>49.375</v>
      </c>
      <c r="CU14" s="86">
        <f t="shared" si="33"/>
        <v>6</v>
      </c>
      <c r="CV14" s="82">
        <f t="shared" si="34"/>
        <v>49.575000000000003</v>
      </c>
      <c r="CW14" s="25">
        <f t="shared" si="35"/>
        <v>13</v>
      </c>
      <c r="CX14" s="88">
        <f t="shared" si="36"/>
        <v>6</v>
      </c>
      <c r="CY14" s="92">
        <f t="shared" si="37"/>
        <v>147.57499999999999</v>
      </c>
      <c r="CZ14" s="26">
        <f t="shared" si="38"/>
        <v>29</v>
      </c>
      <c r="DA14" s="93">
        <f t="shared" si="39"/>
        <v>8</v>
      </c>
      <c r="DB14" s="89"/>
    </row>
    <row r="15" spans="1:106" s="62" customFormat="1" x14ac:dyDescent="0.3">
      <c r="A15" s="115" t="s">
        <v>61</v>
      </c>
      <c r="B15" s="68"/>
      <c r="C15" s="69">
        <v>81</v>
      </c>
      <c r="D15" s="72">
        <f t="shared" si="0"/>
        <v>10</v>
      </c>
      <c r="E15" s="69">
        <v>85</v>
      </c>
      <c r="F15" s="72">
        <f t="shared" si="1"/>
        <v>9</v>
      </c>
      <c r="G15" s="13">
        <v>6</v>
      </c>
      <c r="H15" s="14">
        <v>6</v>
      </c>
      <c r="I15" s="14">
        <v>0</v>
      </c>
      <c r="J15" s="14">
        <v>0</v>
      </c>
      <c r="K15" s="14">
        <v>0</v>
      </c>
      <c r="L15" s="14">
        <v>0</v>
      </c>
      <c r="M15" s="74">
        <v>5</v>
      </c>
      <c r="N15" s="14"/>
      <c r="O15" s="14">
        <v>6</v>
      </c>
      <c r="P15" s="14">
        <v>7</v>
      </c>
      <c r="Q15" s="14">
        <v>0</v>
      </c>
      <c r="R15" s="14">
        <v>0</v>
      </c>
      <c r="S15" s="14">
        <v>0</v>
      </c>
      <c r="T15" s="14">
        <v>0</v>
      </c>
      <c r="U15" s="74">
        <v>4</v>
      </c>
      <c r="V15" s="14"/>
      <c r="W15" s="14">
        <v>5</v>
      </c>
      <c r="X15" s="14">
        <v>6</v>
      </c>
      <c r="Y15" s="14">
        <v>0</v>
      </c>
      <c r="Z15" s="14">
        <v>0</v>
      </c>
      <c r="AA15" s="14">
        <v>0</v>
      </c>
      <c r="AB15" s="14">
        <v>0</v>
      </c>
      <c r="AC15" s="74">
        <v>4</v>
      </c>
      <c r="AD15" s="15">
        <v>0</v>
      </c>
      <c r="AE15" s="101">
        <f t="shared" si="2"/>
        <v>5.34</v>
      </c>
      <c r="AF15" s="16">
        <f t="shared" si="3"/>
        <v>6.23</v>
      </c>
      <c r="AG15" s="102">
        <f t="shared" si="4"/>
        <v>5.34</v>
      </c>
      <c r="AH15" s="100">
        <f t="shared" si="5"/>
        <v>5.6366666666666667</v>
      </c>
      <c r="AI15" s="60">
        <f t="shared" si="6"/>
        <v>54.166666666666664</v>
      </c>
      <c r="AJ15" s="60">
        <f t="shared" si="7"/>
        <v>0</v>
      </c>
      <c r="AK15" s="17">
        <v>2</v>
      </c>
      <c r="AL15" s="17">
        <v>3</v>
      </c>
      <c r="AM15" s="17">
        <v>2</v>
      </c>
      <c r="AN15" s="17">
        <v>2</v>
      </c>
      <c r="AO15" s="17">
        <v>6</v>
      </c>
      <c r="AP15" s="17">
        <v>0</v>
      </c>
      <c r="AQ15" s="17">
        <v>2</v>
      </c>
      <c r="AR15" s="17">
        <v>0</v>
      </c>
      <c r="AS15" s="17">
        <v>1</v>
      </c>
      <c r="AT15" s="17">
        <v>2</v>
      </c>
      <c r="AU15" s="76">
        <v>5</v>
      </c>
      <c r="AV15" s="18"/>
      <c r="AW15" s="17">
        <v>4</v>
      </c>
      <c r="AX15" s="17">
        <v>4</v>
      </c>
      <c r="AY15" s="17">
        <v>4</v>
      </c>
      <c r="AZ15" s="17">
        <v>4</v>
      </c>
      <c r="BA15" s="17">
        <v>8</v>
      </c>
      <c r="BB15" s="17">
        <v>3</v>
      </c>
      <c r="BC15" s="17">
        <v>4</v>
      </c>
      <c r="BD15" s="17">
        <v>2</v>
      </c>
      <c r="BE15" s="17">
        <v>2</v>
      </c>
      <c r="BF15" s="17">
        <v>4</v>
      </c>
      <c r="BG15" s="76">
        <v>6</v>
      </c>
      <c r="BH15" s="18"/>
      <c r="BI15" s="17">
        <v>3</v>
      </c>
      <c r="BJ15" s="17">
        <v>2</v>
      </c>
      <c r="BK15" s="17">
        <v>2</v>
      </c>
      <c r="BL15" s="17">
        <v>2</v>
      </c>
      <c r="BM15" s="17">
        <v>6</v>
      </c>
      <c r="BN15" s="17">
        <v>2</v>
      </c>
      <c r="BO15" s="17">
        <v>2</v>
      </c>
      <c r="BP15" s="17">
        <v>2</v>
      </c>
      <c r="BQ15" s="17">
        <v>2</v>
      </c>
      <c r="BR15" s="17">
        <v>4</v>
      </c>
      <c r="BS15" s="78">
        <v>9</v>
      </c>
      <c r="BT15" s="27">
        <v>0</v>
      </c>
      <c r="BU15" s="19">
        <f t="shared" si="8"/>
        <v>22.5</v>
      </c>
      <c r="BV15" s="20">
        <f t="shared" si="9"/>
        <v>25</v>
      </c>
      <c r="BW15" s="19">
        <f t="shared" si="10"/>
        <v>41</v>
      </c>
      <c r="BX15" s="20">
        <f t="shared" si="11"/>
        <v>65</v>
      </c>
      <c r="BY15" s="19">
        <f t="shared" si="12"/>
        <v>26.7</v>
      </c>
      <c r="BZ15" s="105">
        <f t="shared" si="13"/>
        <v>10.5</v>
      </c>
      <c r="CA15" s="103">
        <f t="shared" si="14"/>
        <v>30.066666666666666</v>
      </c>
      <c r="CB15" s="21">
        <f t="shared" si="15"/>
        <v>83.333333333333343</v>
      </c>
      <c r="CC15" s="21">
        <f t="shared" si="16"/>
        <v>0</v>
      </c>
      <c r="CD15" s="61">
        <f t="shared" si="17"/>
        <v>68.75</v>
      </c>
      <c r="CE15" s="61" t="str">
        <f>IF(ISNONTEXT(#REF!),"",((N15+V15+AD15+AV15+BH15+BT15)/6)*25)</f>
        <v/>
      </c>
      <c r="CF15" s="80">
        <f t="shared" si="18"/>
        <v>68.75</v>
      </c>
      <c r="CG15" s="85">
        <f t="shared" si="19"/>
        <v>0</v>
      </c>
      <c r="CH15" s="22">
        <f t="shared" si="20"/>
        <v>8</v>
      </c>
      <c r="CI15" s="23">
        <f t="shared" si="21"/>
        <v>40.791666666666671</v>
      </c>
      <c r="CJ15" s="86">
        <f t="shared" si="22"/>
        <v>9</v>
      </c>
      <c r="CK15" s="82">
        <f t="shared" si="23"/>
        <v>40.791666666666671</v>
      </c>
      <c r="CL15" s="24">
        <f t="shared" si="24"/>
        <v>17</v>
      </c>
      <c r="CM15" s="95">
        <f t="shared" si="25"/>
        <v>9</v>
      </c>
      <c r="CN15" s="113">
        <f t="shared" si="26"/>
        <v>81</v>
      </c>
      <c r="CO15" s="86">
        <f t="shared" si="27"/>
        <v>10</v>
      </c>
      <c r="CP15" s="113">
        <f t="shared" si="28"/>
        <v>85</v>
      </c>
      <c r="CQ15" s="86">
        <f t="shared" si="29"/>
        <v>9</v>
      </c>
      <c r="CR15" s="85">
        <f t="shared" si="30"/>
        <v>0</v>
      </c>
      <c r="CS15" s="86">
        <f t="shared" si="31"/>
        <v>8</v>
      </c>
      <c r="CT15" s="85">
        <f t="shared" si="32"/>
        <v>40.791666666666671</v>
      </c>
      <c r="CU15" s="86">
        <f t="shared" si="33"/>
        <v>9</v>
      </c>
      <c r="CV15" s="82">
        <f t="shared" si="34"/>
        <v>40.791666666666671</v>
      </c>
      <c r="CW15" s="25">
        <f t="shared" si="35"/>
        <v>17</v>
      </c>
      <c r="CX15" s="88">
        <f t="shared" si="36"/>
        <v>9</v>
      </c>
      <c r="CY15" s="92">
        <f t="shared" si="37"/>
        <v>135.79166666666669</v>
      </c>
      <c r="CZ15" s="26">
        <f t="shared" si="38"/>
        <v>36</v>
      </c>
      <c r="DA15" s="93">
        <f t="shared" si="39"/>
        <v>9</v>
      </c>
      <c r="DB15" s="89"/>
    </row>
    <row r="16" spans="1:106" s="62" customFormat="1" x14ac:dyDescent="0.3">
      <c r="A16" s="115" t="s">
        <v>56</v>
      </c>
      <c r="B16" s="68"/>
      <c r="C16" s="69">
        <v>84</v>
      </c>
      <c r="D16" s="72">
        <f t="shared" si="0"/>
        <v>9</v>
      </c>
      <c r="E16" s="69">
        <v>60</v>
      </c>
      <c r="F16" s="72">
        <f t="shared" si="1"/>
        <v>10</v>
      </c>
      <c r="G16" s="13">
        <v>5</v>
      </c>
      <c r="H16" s="14">
        <v>3</v>
      </c>
      <c r="I16" s="14">
        <v>0</v>
      </c>
      <c r="J16" s="14">
        <v>0</v>
      </c>
      <c r="K16" s="14">
        <v>0</v>
      </c>
      <c r="L16" s="14">
        <v>0</v>
      </c>
      <c r="M16" s="74">
        <v>4</v>
      </c>
      <c r="N16" s="14"/>
      <c r="O16" s="14">
        <v>5</v>
      </c>
      <c r="P16" s="14">
        <v>3</v>
      </c>
      <c r="Q16" s="14">
        <v>0</v>
      </c>
      <c r="R16" s="14">
        <v>0</v>
      </c>
      <c r="S16" s="14">
        <v>0</v>
      </c>
      <c r="T16" s="14">
        <v>0</v>
      </c>
      <c r="U16" s="74">
        <v>3</v>
      </c>
      <c r="V16" s="14"/>
      <c r="W16" s="14">
        <v>7</v>
      </c>
      <c r="X16" s="14">
        <v>3</v>
      </c>
      <c r="Y16" s="14">
        <v>0</v>
      </c>
      <c r="Z16" s="14">
        <v>0</v>
      </c>
      <c r="AA16" s="14">
        <v>0</v>
      </c>
      <c r="AB16" s="14">
        <v>0</v>
      </c>
      <c r="AC16" s="74">
        <v>3</v>
      </c>
      <c r="AD16" s="15">
        <v>0</v>
      </c>
      <c r="AE16" s="101">
        <f t="shared" si="2"/>
        <v>2.67</v>
      </c>
      <c r="AF16" s="16">
        <f t="shared" si="3"/>
        <v>2.67</v>
      </c>
      <c r="AG16" s="102">
        <f t="shared" si="4"/>
        <v>2.67</v>
      </c>
      <c r="AH16" s="100">
        <f t="shared" si="5"/>
        <v>2.67</v>
      </c>
      <c r="AI16" s="60">
        <f t="shared" si="6"/>
        <v>41.666666666666671</v>
      </c>
      <c r="AJ16" s="60">
        <f t="shared" si="7"/>
        <v>0</v>
      </c>
      <c r="AK16" s="17">
        <v>2</v>
      </c>
      <c r="AL16" s="17">
        <v>1</v>
      </c>
      <c r="AM16" s="17">
        <v>2</v>
      </c>
      <c r="AN16" s="17">
        <v>1</v>
      </c>
      <c r="AO16" s="17">
        <v>3</v>
      </c>
      <c r="AP16" s="17">
        <v>0</v>
      </c>
      <c r="AQ16" s="17">
        <v>0</v>
      </c>
      <c r="AR16" s="17">
        <v>1</v>
      </c>
      <c r="AS16" s="17">
        <v>0</v>
      </c>
      <c r="AT16" s="17">
        <v>4</v>
      </c>
      <c r="AU16" s="76">
        <v>4</v>
      </c>
      <c r="AV16" s="18"/>
      <c r="AW16" s="17">
        <v>1</v>
      </c>
      <c r="AX16" s="17">
        <v>1</v>
      </c>
      <c r="AY16" s="17">
        <v>1</v>
      </c>
      <c r="AZ16" s="17">
        <v>1</v>
      </c>
      <c r="BA16" s="17">
        <v>6</v>
      </c>
      <c r="BB16" s="17">
        <v>2</v>
      </c>
      <c r="BC16" s="17">
        <v>2</v>
      </c>
      <c r="BD16" s="17">
        <v>2</v>
      </c>
      <c r="BE16" s="17">
        <v>2</v>
      </c>
      <c r="BF16" s="17">
        <v>2</v>
      </c>
      <c r="BG16" s="76">
        <v>6</v>
      </c>
      <c r="BH16" s="18"/>
      <c r="BI16" s="17">
        <v>3</v>
      </c>
      <c r="BJ16" s="17">
        <v>3</v>
      </c>
      <c r="BK16" s="17">
        <v>3</v>
      </c>
      <c r="BL16" s="17">
        <v>3</v>
      </c>
      <c r="BM16" s="17">
        <v>6</v>
      </c>
      <c r="BN16" s="17">
        <v>3</v>
      </c>
      <c r="BO16" s="17">
        <v>2</v>
      </c>
      <c r="BP16" s="17">
        <v>3</v>
      </c>
      <c r="BQ16" s="17">
        <v>0</v>
      </c>
      <c r="BR16" s="17">
        <v>4</v>
      </c>
      <c r="BS16" s="78">
        <v>3</v>
      </c>
      <c r="BT16" s="27">
        <v>0</v>
      </c>
      <c r="BU16" s="19">
        <f t="shared" si="8"/>
        <v>14.5</v>
      </c>
      <c r="BV16" s="20">
        <f t="shared" si="9"/>
        <v>11.25</v>
      </c>
      <c r="BW16" s="19">
        <f t="shared" si="10"/>
        <v>18</v>
      </c>
      <c r="BX16" s="20">
        <f t="shared" si="11"/>
        <v>7.5</v>
      </c>
      <c r="BY16" s="19">
        <f t="shared" si="12"/>
        <v>31.2</v>
      </c>
      <c r="BZ16" s="105">
        <f t="shared" si="13"/>
        <v>59.25</v>
      </c>
      <c r="CA16" s="103">
        <f t="shared" si="14"/>
        <v>21.233333333333334</v>
      </c>
      <c r="CB16" s="21">
        <f t="shared" si="15"/>
        <v>54.166666666666664</v>
      </c>
      <c r="CC16" s="21">
        <f t="shared" si="16"/>
        <v>0</v>
      </c>
      <c r="CD16" s="61">
        <f t="shared" si="17"/>
        <v>47.916666666666671</v>
      </c>
      <c r="CE16" s="61" t="str">
        <f>IF(ISNONTEXT(#REF!),"",((N16+V16+AD16+AV16+BH16+BT16)/6)*25)</f>
        <v/>
      </c>
      <c r="CF16" s="80">
        <f t="shared" si="18"/>
        <v>47.916666666666671</v>
      </c>
      <c r="CG16" s="85">
        <f t="shared" si="19"/>
        <v>0</v>
      </c>
      <c r="CH16" s="22">
        <f t="shared" si="20"/>
        <v>8</v>
      </c>
      <c r="CI16" s="23">
        <f t="shared" si="21"/>
        <v>29.125</v>
      </c>
      <c r="CJ16" s="86">
        <f t="shared" si="22"/>
        <v>10</v>
      </c>
      <c r="CK16" s="82">
        <f t="shared" si="23"/>
        <v>29.125</v>
      </c>
      <c r="CL16" s="24">
        <f t="shared" si="24"/>
        <v>18</v>
      </c>
      <c r="CM16" s="95">
        <f t="shared" si="25"/>
        <v>10</v>
      </c>
      <c r="CN16" s="113">
        <f t="shared" si="26"/>
        <v>84</v>
      </c>
      <c r="CO16" s="86">
        <f t="shared" si="27"/>
        <v>9</v>
      </c>
      <c r="CP16" s="113">
        <f t="shared" si="28"/>
        <v>60</v>
      </c>
      <c r="CQ16" s="86">
        <f t="shared" si="29"/>
        <v>10</v>
      </c>
      <c r="CR16" s="85">
        <f t="shared" si="30"/>
        <v>0</v>
      </c>
      <c r="CS16" s="86">
        <f t="shared" si="31"/>
        <v>8</v>
      </c>
      <c r="CT16" s="85">
        <f t="shared" si="32"/>
        <v>29.125</v>
      </c>
      <c r="CU16" s="86">
        <f t="shared" si="33"/>
        <v>10</v>
      </c>
      <c r="CV16" s="82">
        <f t="shared" si="34"/>
        <v>29.125</v>
      </c>
      <c r="CW16" s="25">
        <f t="shared" si="35"/>
        <v>18</v>
      </c>
      <c r="CX16" s="88">
        <f t="shared" si="36"/>
        <v>10</v>
      </c>
      <c r="CY16" s="92">
        <f t="shared" si="37"/>
        <v>98.125</v>
      </c>
      <c r="CZ16" s="26">
        <f t="shared" si="38"/>
        <v>37</v>
      </c>
      <c r="DA16" s="93">
        <f t="shared" si="39"/>
        <v>10</v>
      </c>
      <c r="DB16" s="89"/>
    </row>
    <row r="17" spans="1:105" s="2" customFormat="1" ht="29.25" customHeight="1" x14ac:dyDescent="0.3">
      <c r="A17" s="28"/>
      <c r="B17" s="29"/>
      <c r="C17" s="29"/>
      <c r="D17" s="29"/>
      <c r="E17" s="29"/>
      <c r="F17" s="29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0"/>
      <c r="AB17" s="30"/>
      <c r="AC17" s="30"/>
      <c r="AD17" s="30"/>
      <c r="AE17" s="32"/>
      <c r="AF17" s="32"/>
      <c r="AG17" s="32"/>
      <c r="AH17" s="34"/>
      <c r="AI17" s="33"/>
      <c r="AJ17" s="33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28"/>
      <c r="BH17" s="28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28"/>
      <c r="BT17" s="28"/>
      <c r="BU17" s="35"/>
      <c r="BV17" s="36"/>
      <c r="BW17" s="35"/>
      <c r="BX17" s="36"/>
      <c r="BY17" s="35"/>
      <c r="BZ17" s="36"/>
      <c r="CA17" s="34"/>
      <c r="CB17" s="34"/>
      <c r="CC17" s="34"/>
      <c r="CD17" s="37"/>
      <c r="CE17" s="37"/>
      <c r="CF17" s="38"/>
      <c r="CG17" s="40"/>
      <c r="CH17" s="39"/>
      <c r="CI17" s="40"/>
      <c r="CJ17" s="39"/>
      <c r="CK17" s="41"/>
      <c r="CL17" s="41"/>
      <c r="CM17" s="46"/>
      <c r="CN17" s="46"/>
      <c r="CO17" s="114"/>
      <c r="CP17" s="46"/>
      <c r="CQ17" s="114"/>
      <c r="CR17" s="47"/>
      <c r="CS17" s="48"/>
      <c r="CT17" s="41"/>
      <c r="CU17" s="41"/>
      <c r="CV17" s="41"/>
      <c r="CW17" s="42"/>
      <c r="CX17" s="42"/>
      <c r="CY17" s="43"/>
      <c r="CZ17" s="44"/>
      <c r="DA17" s="45"/>
    </row>
    <row r="18" spans="1:105" s="2" customFormat="1" ht="29.25" customHeight="1" x14ac:dyDescent="0.3">
      <c r="A18" s="28"/>
      <c r="B18" s="29"/>
      <c r="C18" s="29"/>
      <c r="D18" s="29"/>
      <c r="E18" s="29"/>
      <c r="F18" s="29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0"/>
      <c r="AB18" s="30"/>
      <c r="AC18" s="30"/>
      <c r="AD18" s="30"/>
      <c r="AE18" s="32"/>
      <c r="AF18" s="32"/>
      <c r="AG18" s="32"/>
      <c r="AH18" s="34"/>
      <c r="AI18" s="33"/>
      <c r="AJ18" s="33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28"/>
      <c r="BH18" s="28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28"/>
      <c r="BT18" s="28"/>
      <c r="BU18" s="35"/>
      <c r="BV18" s="36"/>
      <c r="BW18" s="35"/>
      <c r="BX18" s="36"/>
      <c r="BY18" s="35"/>
      <c r="BZ18" s="36"/>
      <c r="CA18" s="34"/>
      <c r="CB18" s="34"/>
      <c r="CC18" s="34"/>
      <c r="CD18" s="37"/>
      <c r="CE18" s="37"/>
      <c r="CF18" s="38"/>
      <c r="CG18" s="40"/>
      <c r="CH18" s="39"/>
      <c r="CI18" s="40"/>
      <c r="CJ18" s="39"/>
      <c r="CK18" s="41"/>
      <c r="CL18" s="41"/>
      <c r="CM18" s="46"/>
      <c r="CN18" s="46"/>
      <c r="CO18" s="114"/>
      <c r="CP18" s="46"/>
      <c r="CQ18" s="114"/>
      <c r="CR18" s="47"/>
      <c r="CS18" s="48"/>
      <c r="CT18" s="41"/>
      <c r="CU18" s="41"/>
      <c r="CV18" s="41"/>
      <c r="CW18" s="42"/>
      <c r="CX18" s="42"/>
      <c r="CY18" s="43"/>
      <c r="CZ18" s="44"/>
      <c r="DA18" s="45"/>
    </row>
    <row r="19" spans="1:105" s="2" customFormat="1" ht="29.25" customHeight="1" x14ac:dyDescent="0.3">
      <c r="A19" s="28"/>
      <c r="B19" s="29"/>
      <c r="C19" s="29"/>
      <c r="D19" s="29"/>
      <c r="E19" s="29"/>
      <c r="F19" s="29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30"/>
      <c r="AC19" s="30"/>
      <c r="AD19" s="30"/>
      <c r="AE19" s="32"/>
      <c r="AF19" s="32"/>
      <c r="AG19" s="32"/>
      <c r="AH19" s="34"/>
      <c r="AI19" s="33"/>
      <c r="AJ19" s="33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28"/>
      <c r="BH19" s="28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28"/>
      <c r="BT19" s="28"/>
      <c r="BU19" s="35"/>
      <c r="BV19" s="36"/>
      <c r="BW19" s="35"/>
      <c r="BX19" s="36"/>
      <c r="BY19" s="35"/>
      <c r="BZ19" s="36"/>
      <c r="CA19" s="34"/>
      <c r="CB19" s="34"/>
      <c r="CC19" s="34"/>
      <c r="CD19" s="37"/>
      <c r="CE19" s="37"/>
      <c r="CF19" s="38"/>
      <c r="CG19" s="40"/>
      <c r="CH19" s="39"/>
      <c r="CI19" s="40"/>
      <c r="CJ19" s="39"/>
      <c r="CK19" s="41"/>
      <c r="CL19" s="41"/>
      <c r="CM19" s="46"/>
      <c r="CN19" s="46"/>
      <c r="CO19" s="114"/>
      <c r="CP19" s="46"/>
      <c r="CQ19" s="114"/>
      <c r="CR19" s="47"/>
      <c r="CS19" s="48"/>
      <c r="CT19" s="41"/>
      <c r="CU19" s="41"/>
      <c r="CV19" s="41"/>
      <c r="CW19" s="42"/>
      <c r="CX19" s="42"/>
      <c r="CY19" s="43"/>
      <c r="CZ19" s="44"/>
      <c r="DA19" s="45"/>
    </row>
    <row r="20" spans="1:105" s="2" customFormat="1" ht="29.25" customHeight="1" x14ac:dyDescent="0.3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5" s="2" customFormat="1" ht="29.25" customHeight="1" x14ac:dyDescent="0.3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5" s="2" customFormat="1" ht="29.25" customHeight="1" x14ac:dyDescent="0.3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5" s="2" customFormat="1" ht="29.25" customHeight="1" x14ac:dyDescent="0.3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5" s="2" customFormat="1" ht="29.25" customHeight="1" x14ac:dyDescent="0.3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5" s="2" customFormat="1" ht="29.25" customHeight="1" x14ac:dyDescent="0.3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5" s="2" customFormat="1" ht="29.25" customHeight="1" x14ac:dyDescent="0.3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5" s="2" customFormat="1" ht="29.25" customHeight="1" x14ac:dyDescent="0.3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5" s="2" customFormat="1" ht="29.25" customHeight="1" x14ac:dyDescent="0.3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5" s="2" customFormat="1" ht="29.25" customHeight="1" x14ac:dyDescent="0.3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5" s="2" customFormat="1" ht="29.25" customHeight="1" x14ac:dyDescent="0.3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5" s="2" customFormat="1" ht="29.25" customHeight="1" x14ac:dyDescent="0.3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5" s="2" customFormat="1" ht="29.25" customHeight="1" x14ac:dyDescent="0.3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3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3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3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3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3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3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3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3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3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3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3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3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3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3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3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3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3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3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3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3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3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3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3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3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3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3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3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3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3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3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3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3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3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3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3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3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3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3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3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3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3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3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3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3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3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3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3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3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3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3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3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3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3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3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3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3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3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3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3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3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3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3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3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3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3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3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3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3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3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3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3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3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3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3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3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3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3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3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3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3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3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3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3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3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3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3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3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3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3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3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3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3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3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3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3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3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3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3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3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3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3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3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3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3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3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3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3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3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3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3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3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3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3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3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3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3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3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3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3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3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3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3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3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3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3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3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3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3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3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3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3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3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3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3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3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3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3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3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3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3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3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3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3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3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3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3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3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3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3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3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3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3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3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3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3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3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3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3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3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3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3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3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3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3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3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3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3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3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3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3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3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3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3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3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3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3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3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3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3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3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3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3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3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3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3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3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3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3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3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3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3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3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3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3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3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3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3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3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3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3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3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3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3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3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3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3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3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3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3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3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3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3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3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3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3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3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3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3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3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3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3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3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3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3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3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3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3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3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3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3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3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3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3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3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3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3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3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3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3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3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3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3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3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3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3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3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3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3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3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3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3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3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3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3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3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3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3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3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3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3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3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3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3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3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3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3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3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3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3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3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3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3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3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3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3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3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3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3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3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3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3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3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3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3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3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3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3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3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3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3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3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3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3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3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3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3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3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3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3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3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3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3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3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3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5" s="2" customFormat="1" ht="29.25" customHeight="1" x14ac:dyDescent="0.3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5" s="2" customFormat="1" ht="29.25" customHeight="1" x14ac:dyDescent="0.3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5" s="2" customFormat="1" ht="29.25" customHeight="1" x14ac:dyDescent="0.3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5" s="2" customFormat="1" ht="29.25" customHeight="1" x14ac:dyDescent="0.3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5" s="2" customFormat="1" ht="29.25" customHeight="1" x14ac:dyDescent="0.3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5" s="2" customFormat="1" ht="29.25" customHeight="1" x14ac:dyDescent="0.3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5" s="2" customFormat="1" ht="29.25" customHeight="1" x14ac:dyDescent="0.3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5" s="2" customFormat="1" ht="29.25" customHeight="1" x14ac:dyDescent="0.3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5" s="2" customFormat="1" ht="29.25" customHeight="1" x14ac:dyDescent="0.3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5" s="2" customFormat="1" ht="29.25" customHeight="1" x14ac:dyDescent="0.3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5" s="2" customFormat="1" ht="29.25" customHeight="1" x14ac:dyDescent="0.3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5" s="2" customFormat="1" ht="29.25" customHeight="1" x14ac:dyDescent="0.3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5" s="2" customFormat="1" ht="29.25" customHeight="1" x14ac:dyDescent="0.3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5" s="2" customFormat="1" ht="29.25" customHeight="1" x14ac:dyDescent="0.3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</row>
    <row r="351" spans="1:105" s="2" customFormat="1" ht="29.25" customHeight="1" x14ac:dyDescent="0.3">
      <c r="A351" s="28"/>
      <c r="B351" s="29"/>
      <c r="C351" s="29"/>
      <c r="D351" s="29"/>
      <c r="E351" s="29"/>
      <c r="F351" s="29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0"/>
      <c r="AB351" s="30"/>
      <c r="AC351" s="30"/>
      <c r="AD351" s="30"/>
      <c r="AE351" s="32"/>
      <c r="AF351" s="32"/>
      <c r="AG351" s="32"/>
      <c r="AH351" s="34"/>
      <c r="AI351" s="33"/>
      <c r="AJ351" s="33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28"/>
      <c r="AV351" s="28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28"/>
      <c r="BH351" s="28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28"/>
      <c r="BT351" s="28"/>
      <c r="BU351" s="35"/>
      <c r="BV351" s="36"/>
      <c r="BW351" s="35"/>
      <c r="BX351" s="36"/>
      <c r="BY351" s="35"/>
      <c r="BZ351" s="36"/>
      <c r="CA351" s="34"/>
      <c r="CB351" s="34"/>
      <c r="CC351" s="34"/>
      <c r="CD351" s="37"/>
      <c r="CE351" s="37"/>
      <c r="CF351" s="38"/>
      <c r="CG351" s="40"/>
      <c r="CH351" s="39"/>
      <c r="CI351" s="40"/>
      <c r="CJ351" s="39"/>
      <c r="CK351" s="41"/>
      <c r="CL351" s="41"/>
      <c r="CM351" s="46"/>
      <c r="CN351" s="46"/>
      <c r="CO351" s="114"/>
      <c r="CP351" s="46"/>
      <c r="CQ351" s="114"/>
      <c r="CR351" s="47"/>
      <c r="CS351" s="48"/>
      <c r="CT351" s="41"/>
      <c r="CU351" s="41"/>
      <c r="CV351" s="41"/>
      <c r="CW351" s="42"/>
      <c r="CX351" s="42"/>
      <c r="CY351" s="43"/>
      <c r="CZ351" s="44"/>
      <c r="DA351" s="45"/>
    </row>
    <row r="352" spans="1:105" s="2" customFormat="1" ht="29.25" customHeight="1" x14ac:dyDescent="0.3">
      <c r="A352" s="28"/>
      <c r="B352" s="29"/>
      <c r="C352" s="29"/>
      <c r="D352" s="29"/>
      <c r="E352" s="29"/>
      <c r="F352" s="29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0"/>
      <c r="AB352" s="30"/>
      <c r="AC352" s="30"/>
      <c r="AD352" s="30"/>
      <c r="AE352" s="32"/>
      <c r="AF352" s="32"/>
      <c r="AG352" s="32"/>
      <c r="AH352" s="34"/>
      <c r="AI352" s="33"/>
      <c r="AJ352" s="33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28"/>
      <c r="AV352" s="28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28"/>
      <c r="BH352" s="28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28"/>
      <c r="BT352" s="28"/>
      <c r="BU352" s="35"/>
      <c r="BV352" s="36"/>
      <c r="BW352" s="35"/>
      <c r="BX352" s="36"/>
      <c r="BY352" s="35"/>
      <c r="BZ352" s="36"/>
      <c r="CA352" s="34"/>
      <c r="CB352" s="34"/>
      <c r="CC352" s="34"/>
      <c r="CD352" s="37"/>
      <c r="CE352" s="37"/>
      <c r="CF352" s="38"/>
      <c r="CG352" s="40"/>
      <c r="CH352" s="39"/>
      <c r="CI352" s="40"/>
      <c r="CJ352" s="39"/>
      <c r="CK352" s="41"/>
      <c r="CL352" s="41"/>
      <c r="CM352" s="46"/>
      <c r="CN352" s="46"/>
      <c r="CO352" s="114"/>
      <c r="CP352" s="46"/>
      <c r="CQ352" s="114"/>
      <c r="CR352" s="47"/>
      <c r="CS352" s="48"/>
      <c r="CT352" s="41"/>
      <c r="CU352" s="41"/>
      <c r="CV352" s="41"/>
      <c r="CW352" s="42"/>
      <c r="CX352" s="42"/>
      <c r="CY352" s="43"/>
      <c r="CZ352" s="44"/>
      <c r="DA352" s="45"/>
    </row>
    <row r="353" spans="1:107" s="2" customFormat="1" ht="29.25" customHeight="1" x14ac:dyDescent="0.3">
      <c r="A353" s="28"/>
      <c r="B353" s="29"/>
      <c r="C353" s="29"/>
      <c r="D353" s="29"/>
      <c r="E353" s="29"/>
      <c r="F353" s="29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0"/>
      <c r="AB353" s="30"/>
      <c r="AC353" s="30"/>
      <c r="AD353" s="30"/>
      <c r="AE353" s="32"/>
      <c r="AF353" s="32"/>
      <c r="AG353" s="32"/>
      <c r="AH353" s="34"/>
      <c r="AI353" s="33"/>
      <c r="AJ353" s="33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28"/>
      <c r="AV353" s="28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28"/>
      <c r="BH353" s="28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28"/>
      <c r="BT353" s="28"/>
      <c r="BU353" s="35"/>
      <c r="BV353" s="36"/>
      <c r="BW353" s="35"/>
      <c r="BX353" s="36"/>
      <c r="BY353" s="35"/>
      <c r="BZ353" s="36"/>
      <c r="CA353" s="34"/>
      <c r="CB353" s="34"/>
      <c r="CC353" s="34"/>
      <c r="CD353" s="37"/>
      <c r="CE353" s="37"/>
      <c r="CF353" s="38"/>
      <c r="CG353" s="40"/>
      <c r="CH353" s="39"/>
      <c r="CI353" s="40"/>
      <c r="CJ353" s="39"/>
      <c r="CK353" s="41"/>
      <c r="CL353" s="41"/>
      <c r="CM353" s="46"/>
      <c r="CN353" s="46"/>
      <c r="CO353" s="114"/>
      <c r="CP353" s="46"/>
      <c r="CQ353" s="114"/>
      <c r="CR353" s="47"/>
      <c r="CS353" s="48"/>
      <c r="CT353" s="41"/>
      <c r="CU353" s="41"/>
      <c r="CV353" s="41"/>
      <c r="CW353" s="42"/>
      <c r="CX353" s="42"/>
      <c r="CY353" s="43"/>
      <c r="CZ353" s="44"/>
      <c r="DA353" s="45"/>
    </row>
    <row r="354" spans="1:107" s="2" customFormat="1" ht="29.25" customHeight="1" x14ac:dyDescent="0.3">
      <c r="A354" s="28"/>
      <c r="B354" s="29"/>
      <c r="C354" s="29"/>
      <c r="D354" s="29"/>
      <c r="E354" s="29"/>
      <c r="F354" s="29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0"/>
      <c r="AB354" s="30"/>
      <c r="AC354" s="30"/>
      <c r="AD354" s="30"/>
      <c r="AE354" s="32"/>
      <c r="AF354" s="32"/>
      <c r="AG354" s="32"/>
      <c r="AH354" s="34"/>
      <c r="AI354" s="33"/>
      <c r="AJ354" s="33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28"/>
      <c r="AV354" s="28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28"/>
      <c r="BH354" s="28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28"/>
      <c r="BT354" s="28"/>
      <c r="BU354" s="35"/>
      <c r="BV354" s="36"/>
      <c r="BW354" s="35"/>
      <c r="BX354" s="36"/>
      <c r="BY354" s="35"/>
      <c r="BZ354" s="36"/>
      <c r="CA354" s="34"/>
      <c r="CB354" s="34"/>
      <c r="CC354" s="34"/>
      <c r="CD354" s="37"/>
      <c r="CE354" s="37"/>
      <c r="CF354" s="38"/>
      <c r="CG354" s="40"/>
      <c r="CH354" s="39"/>
      <c r="CI354" s="40"/>
      <c r="CJ354" s="39"/>
      <c r="CK354" s="41"/>
      <c r="CL354" s="41"/>
      <c r="CM354" s="46"/>
      <c r="CN354" s="46"/>
      <c r="CO354" s="114"/>
      <c r="CP354" s="46"/>
      <c r="CQ354" s="114"/>
      <c r="CR354" s="47"/>
      <c r="CS354" s="48"/>
      <c r="CT354" s="41"/>
      <c r="CU354" s="41"/>
      <c r="CV354" s="41"/>
      <c r="CW354" s="42"/>
      <c r="CX354" s="42"/>
      <c r="CY354" s="43"/>
      <c r="CZ354" s="44"/>
      <c r="DA354" s="45"/>
      <c r="DB354" s="1"/>
      <c r="DC354" s="1"/>
    </row>
  </sheetData>
  <protectedRanges>
    <protectedRange sqref="G5 O5 W5 P1:AJ4 BT5:BZ5 AR1:AV4 AK5:AT5 AV5:BF5 BD1:BH4 BH5:BR5 BP1:CC4 BP17:CC65425 AK6:AN6 AP6:AZ6 BB6:BL6 BN6:BZ6 BD17:BH65425 P17:AJ65425 AR17:AV65425 BZ7:BZ16 AK7:BT16 BX7:BX16 BV7:BV16" name="Tartomány1"/>
    <protectedRange sqref="BU7:BU16" name="Tartomány1_2_1"/>
    <protectedRange sqref="BW7:BW16" name="Tartomány1_3_1_1_1_1_2"/>
    <protectedRange sqref="BY7:BY16" name="Tartomány1_5_1_1_1"/>
    <protectedRange sqref="AO6" name="Tartomány1_1"/>
    <protectedRange sqref="BA6" name="Tartomány1_2"/>
    <protectedRange sqref="BM6" name="Tartomány1_3"/>
  </protectedRanges>
  <sortState ref="A7:DC16">
    <sortCondition ref="DA7:DA16"/>
  </sortState>
  <mergeCells count="36">
    <mergeCell ref="O5:V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A5:A6"/>
    <mergeCell ref="B5:B6"/>
    <mergeCell ref="C5:D5"/>
    <mergeCell ref="E5:F5"/>
    <mergeCell ref="G5:N5"/>
    <mergeCell ref="CN5:CO5"/>
    <mergeCell ref="CP5:CQ5"/>
    <mergeCell ref="AK5:AV5"/>
    <mergeCell ref="AW5:BH5"/>
    <mergeCell ref="CY4:DA5"/>
    <mergeCell ref="W5:AD5"/>
    <mergeCell ref="AE5:AE6"/>
    <mergeCell ref="AF5:AF6"/>
    <mergeCell ref="AG5:AG6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</mergeCells>
  <conditionalFormatting sqref="AW8 BI8">
    <cfRule type="top10" dxfId="579" priority="269" bottom="1" rank="1"/>
    <cfRule type="top10" dxfId="578" priority="270" rank="1"/>
  </conditionalFormatting>
  <conditionalFormatting sqref="AX8 BJ8">
    <cfRule type="top10" dxfId="577" priority="267" bottom="1" rank="1"/>
    <cfRule type="top10" dxfId="576" priority="268" rank="1"/>
  </conditionalFormatting>
  <conditionalFormatting sqref="AY8 BK8">
    <cfRule type="top10" dxfId="575" priority="265" bottom="1" rank="1"/>
    <cfRule type="top10" dxfId="574" priority="266" rank="1"/>
  </conditionalFormatting>
  <conditionalFormatting sqref="AZ8 BL8">
    <cfRule type="top10" dxfId="573" priority="263" bottom="1" rank="1"/>
    <cfRule type="top10" dxfId="572" priority="264" rank="1"/>
  </conditionalFormatting>
  <conditionalFormatting sqref="BA8 BM8">
    <cfRule type="top10" dxfId="571" priority="261" bottom="1" rank="1"/>
    <cfRule type="top10" dxfId="570" priority="262" rank="1"/>
  </conditionalFormatting>
  <conditionalFormatting sqref="BB8 BN8">
    <cfRule type="top10" dxfId="569" priority="259" bottom="1" rank="1"/>
    <cfRule type="top10" dxfId="568" priority="260" rank="1"/>
  </conditionalFormatting>
  <conditionalFormatting sqref="BC8 BO8">
    <cfRule type="top10" dxfId="567" priority="257" bottom="1" rank="1"/>
    <cfRule type="top10" dxfId="566" priority="258" rank="1"/>
  </conditionalFormatting>
  <conditionalFormatting sqref="BD8 BP8">
    <cfRule type="top10" dxfId="565" priority="255" bottom="1" rank="1"/>
    <cfRule type="top10" dxfId="564" priority="256" rank="1"/>
  </conditionalFormatting>
  <conditionalFormatting sqref="BE8 BQ8">
    <cfRule type="top10" dxfId="563" priority="253" bottom="1" rank="1"/>
    <cfRule type="top10" dxfId="562" priority="254" rank="1"/>
  </conditionalFormatting>
  <conditionalFormatting sqref="BF8 BR8">
    <cfRule type="top10" dxfId="561" priority="251" bottom="1" rank="1"/>
    <cfRule type="top10" dxfId="560" priority="252" rank="1"/>
  </conditionalFormatting>
  <conditionalFormatting sqref="AW9 BI9">
    <cfRule type="top10" dxfId="559" priority="249" bottom="1" rank="1"/>
    <cfRule type="top10" dxfId="558" priority="250" rank="1"/>
  </conditionalFormatting>
  <conditionalFormatting sqref="AX9 BJ9">
    <cfRule type="top10" dxfId="557" priority="247" bottom="1" rank="1"/>
    <cfRule type="top10" dxfId="556" priority="248" rank="1"/>
  </conditionalFormatting>
  <conditionalFormatting sqref="AY9 BK9">
    <cfRule type="top10" dxfId="555" priority="245" bottom="1" rank="1"/>
    <cfRule type="top10" dxfId="554" priority="246" rank="1"/>
  </conditionalFormatting>
  <conditionalFormatting sqref="AZ9 BL9">
    <cfRule type="top10" dxfId="553" priority="243" bottom="1" rank="1"/>
    <cfRule type="top10" dxfId="552" priority="244" rank="1"/>
  </conditionalFormatting>
  <conditionalFormatting sqref="BA9 BM9">
    <cfRule type="top10" dxfId="551" priority="241" bottom="1" rank="1"/>
    <cfRule type="top10" dxfId="550" priority="242" rank="1"/>
  </conditionalFormatting>
  <conditionalFormatting sqref="BB9 BN9">
    <cfRule type="top10" dxfId="549" priority="239" bottom="1" rank="1"/>
    <cfRule type="top10" dxfId="548" priority="240" rank="1"/>
  </conditionalFormatting>
  <conditionalFormatting sqref="BC9 BO9">
    <cfRule type="top10" dxfId="547" priority="237" bottom="1" rank="1"/>
    <cfRule type="top10" dxfId="546" priority="238" rank="1"/>
  </conditionalFormatting>
  <conditionalFormatting sqref="BD9 BP9">
    <cfRule type="top10" dxfId="545" priority="235" bottom="1" rank="1"/>
    <cfRule type="top10" dxfId="544" priority="236" rank="1"/>
  </conditionalFormatting>
  <conditionalFormatting sqref="BE9 BQ9">
    <cfRule type="top10" dxfId="543" priority="233" bottom="1" rank="1"/>
    <cfRule type="top10" dxfId="542" priority="234" rank="1"/>
  </conditionalFormatting>
  <conditionalFormatting sqref="BF9 BR9">
    <cfRule type="top10" dxfId="541" priority="231" bottom="1" rank="1"/>
    <cfRule type="top10" dxfId="540" priority="232" rank="1"/>
  </conditionalFormatting>
  <conditionalFormatting sqref="AK8">
    <cfRule type="top10" dxfId="539" priority="229" bottom="1" rank="1"/>
    <cfRule type="top10" dxfId="538" priority="230" rank="1"/>
  </conditionalFormatting>
  <conditionalFormatting sqref="AW8">
    <cfRule type="top10" dxfId="537" priority="227" bottom="1" rank="1"/>
    <cfRule type="top10" dxfId="536" priority="228" rank="1"/>
  </conditionalFormatting>
  <conditionalFormatting sqref="BI8">
    <cfRule type="top10" dxfId="535" priority="225" bottom="1" rank="1"/>
    <cfRule type="top10" dxfId="534" priority="226" rank="1"/>
  </conditionalFormatting>
  <conditionalFormatting sqref="AK8">
    <cfRule type="top10" dxfId="533" priority="223" bottom="1" rank="1"/>
    <cfRule type="top10" dxfId="532" priority="224" rank="1"/>
  </conditionalFormatting>
  <conditionalFormatting sqref="AL8">
    <cfRule type="top10" dxfId="531" priority="221" bottom="1" rank="1"/>
    <cfRule type="top10" dxfId="530" priority="222" rank="1"/>
  </conditionalFormatting>
  <conditionalFormatting sqref="AM8">
    <cfRule type="top10" dxfId="529" priority="219" bottom="1" rank="1"/>
    <cfRule type="top10" dxfId="528" priority="220" rank="1"/>
  </conditionalFormatting>
  <conditionalFormatting sqref="AN8">
    <cfRule type="top10" dxfId="527" priority="217" bottom="1" rank="1"/>
    <cfRule type="top10" dxfId="526" priority="218" rank="1"/>
  </conditionalFormatting>
  <conditionalFormatting sqref="AO8">
    <cfRule type="top10" dxfId="525" priority="215" bottom="1" rank="1"/>
    <cfRule type="top10" dxfId="524" priority="216" rank="1"/>
  </conditionalFormatting>
  <conditionalFormatting sqref="AP8">
    <cfRule type="top10" dxfId="523" priority="213" bottom="1" rank="1"/>
    <cfRule type="top10" dxfId="522" priority="214" rank="1"/>
  </conditionalFormatting>
  <conditionalFormatting sqref="AQ8">
    <cfRule type="top10" dxfId="521" priority="211" bottom="1" rank="1"/>
    <cfRule type="top10" dxfId="520" priority="212" rank="1"/>
  </conditionalFormatting>
  <conditionalFormatting sqref="AR8">
    <cfRule type="top10" dxfId="519" priority="209" bottom="1" rank="1"/>
    <cfRule type="top10" dxfId="518" priority="210" rank="1"/>
  </conditionalFormatting>
  <conditionalFormatting sqref="AS8">
    <cfRule type="top10" dxfId="517" priority="207" bottom="1" rank="1"/>
    <cfRule type="top10" dxfId="516" priority="208" rank="1"/>
  </conditionalFormatting>
  <conditionalFormatting sqref="AT8">
    <cfRule type="top10" dxfId="515" priority="205" bottom="1" rank="1"/>
    <cfRule type="top10" dxfId="514" priority="206" rank="1"/>
  </conditionalFormatting>
  <conditionalFormatting sqref="AK9">
    <cfRule type="top10" dxfId="513" priority="203" bottom="1" rank="1"/>
    <cfRule type="top10" dxfId="512" priority="204" rank="1"/>
  </conditionalFormatting>
  <conditionalFormatting sqref="AW9">
    <cfRule type="top10" dxfId="511" priority="201" bottom="1" rank="1"/>
    <cfRule type="top10" dxfId="510" priority="202" rank="1"/>
  </conditionalFormatting>
  <conditionalFormatting sqref="BI9">
    <cfRule type="top10" dxfId="509" priority="199" bottom="1" rank="1"/>
    <cfRule type="top10" dxfId="508" priority="200" rank="1"/>
  </conditionalFormatting>
  <conditionalFormatting sqref="AK9">
    <cfRule type="top10" dxfId="507" priority="197" bottom="1" rank="1"/>
    <cfRule type="top10" dxfId="506" priority="198" rank="1"/>
  </conditionalFormatting>
  <conditionalFormatting sqref="AL9">
    <cfRule type="top10" dxfId="505" priority="195" bottom="1" rank="1"/>
    <cfRule type="top10" dxfId="504" priority="196" rank="1"/>
  </conditionalFormatting>
  <conditionalFormatting sqref="AM9">
    <cfRule type="top10" dxfId="503" priority="193" bottom="1" rank="1"/>
    <cfRule type="top10" dxfId="502" priority="194" rank="1"/>
  </conditionalFormatting>
  <conditionalFormatting sqref="AN9">
    <cfRule type="top10" dxfId="501" priority="191" bottom="1" rank="1"/>
    <cfRule type="top10" dxfId="500" priority="192" rank="1"/>
  </conditionalFormatting>
  <conditionalFormatting sqref="AO9">
    <cfRule type="top10" dxfId="499" priority="189" bottom="1" rank="1"/>
    <cfRule type="top10" dxfId="498" priority="190" rank="1"/>
  </conditionalFormatting>
  <conditionalFormatting sqref="AP9">
    <cfRule type="top10" dxfId="497" priority="187" bottom="1" rank="1"/>
    <cfRule type="top10" dxfId="496" priority="188" rank="1"/>
  </conditionalFormatting>
  <conditionalFormatting sqref="AQ9">
    <cfRule type="top10" dxfId="495" priority="185" bottom="1" rank="1"/>
    <cfRule type="top10" dxfId="494" priority="186" rank="1"/>
  </conditionalFormatting>
  <conditionalFormatting sqref="AR9">
    <cfRule type="top10" dxfId="493" priority="183" bottom="1" rank="1"/>
    <cfRule type="top10" dxfId="492" priority="184" rank="1"/>
  </conditionalFormatting>
  <conditionalFormatting sqref="AS9">
    <cfRule type="top10" dxfId="491" priority="181" bottom="1" rank="1"/>
    <cfRule type="top10" dxfId="490" priority="182" rank="1"/>
  </conditionalFormatting>
  <conditionalFormatting sqref="AT9">
    <cfRule type="top10" dxfId="489" priority="179" bottom="1" rank="1"/>
    <cfRule type="top10" dxfId="488" priority="180" rank="1"/>
  </conditionalFormatting>
  <conditionalFormatting sqref="AK7">
    <cfRule type="top10" dxfId="487" priority="177" bottom="1" rank="1"/>
    <cfRule type="top10" dxfId="486" priority="178" rank="1"/>
  </conditionalFormatting>
  <conditionalFormatting sqref="AK7">
    <cfRule type="top10" dxfId="485" priority="175" bottom="1" rank="1"/>
    <cfRule type="top10" dxfId="484" priority="176" rank="1"/>
  </conditionalFormatting>
  <conditionalFormatting sqref="AL7">
    <cfRule type="top10" dxfId="483" priority="173" bottom="1" rank="1"/>
    <cfRule type="top10" dxfId="482" priority="174" rank="1"/>
  </conditionalFormatting>
  <conditionalFormatting sqref="AM7">
    <cfRule type="top10" dxfId="481" priority="171" bottom="1" rank="1"/>
    <cfRule type="top10" dxfId="480" priority="172" rank="1"/>
  </conditionalFormatting>
  <conditionalFormatting sqref="AN7">
    <cfRule type="top10" dxfId="479" priority="169" bottom="1" rank="1"/>
    <cfRule type="top10" dxfId="478" priority="170" rank="1"/>
  </conditionalFormatting>
  <conditionalFormatting sqref="AO7">
    <cfRule type="top10" dxfId="477" priority="167" bottom="1" rank="1"/>
    <cfRule type="top10" dxfId="476" priority="168" rank="1"/>
  </conditionalFormatting>
  <conditionalFormatting sqref="AP7">
    <cfRule type="top10" dxfId="475" priority="165" bottom="1" rank="1"/>
    <cfRule type="top10" dxfId="474" priority="166" rank="1"/>
  </conditionalFormatting>
  <conditionalFormatting sqref="AQ7">
    <cfRule type="top10" dxfId="473" priority="163" bottom="1" rank="1"/>
    <cfRule type="top10" dxfId="472" priority="164" rank="1"/>
  </conditionalFormatting>
  <conditionalFormatting sqref="AR7">
    <cfRule type="top10" dxfId="471" priority="161" bottom="1" rank="1"/>
    <cfRule type="top10" dxfId="470" priority="162" rank="1"/>
  </conditionalFormatting>
  <conditionalFormatting sqref="AS7">
    <cfRule type="top10" dxfId="469" priority="159" bottom="1" rank="1"/>
    <cfRule type="top10" dxfId="468" priority="160" rank="1"/>
  </conditionalFormatting>
  <conditionalFormatting sqref="AT7">
    <cfRule type="top10" dxfId="467" priority="157" bottom="1" rank="1"/>
    <cfRule type="top10" dxfId="466" priority="158" rank="1"/>
  </conditionalFormatting>
  <conditionalFormatting sqref="AW7">
    <cfRule type="top10" dxfId="465" priority="155" bottom="1" rank="1"/>
    <cfRule type="top10" dxfId="464" priority="156" rank="1"/>
  </conditionalFormatting>
  <conditionalFormatting sqref="AW7">
    <cfRule type="top10" dxfId="463" priority="153" bottom="1" rank="1"/>
    <cfRule type="top10" dxfId="462" priority="154" rank="1"/>
  </conditionalFormatting>
  <conditionalFormatting sqref="AX7">
    <cfRule type="top10" dxfId="461" priority="151" bottom="1" rank="1"/>
    <cfRule type="top10" dxfId="460" priority="152" rank="1"/>
  </conditionalFormatting>
  <conditionalFormatting sqref="AY7">
    <cfRule type="top10" dxfId="459" priority="149" bottom="1" rank="1"/>
    <cfRule type="top10" dxfId="458" priority="150" rank="1"/>
  </conditionalFormatting>
  <conditionalFormatting sqref="AZ7">
    <cfRule type="top10" dxfId="457" priority="147" bottom="1" rank="1"/>
    <cfRule type="top10" dxfId="456" priority="148" rank="1"/>
  </conditionalFormatting>
  <conditionalFormatting sqref="BA7">
    <cfRule type="top10" dxfId="455" priority="145" bottom="1" rank="1"/>
    <cfRule type="top10" dxfId="454" priority="146" rank="1"/>
  </conditionalFormatting>
  <conditionalFormatting sqref="BB7">
    <cfRule type="top10" dxfId="453" priority="143" bottom="1" rank="1"/>
    <cfRule type="top10" dxfId="452" priority="144" rank="1"/>
  </conditionalFormatting>
  <conditionalFormatting sqref="BC7">
    <cfRule type="top10" dxfId="451" priority="141" bottom="1" rank="1"/>
    <cfRule type="top10" dxfId="450" priority="142" rank="1"/>
  </conditionalFormatting>
  <conditionalFormatting sqref="BD7">
    <cfRule type="top10" dxfId="449" priority="139" bottom="1" rank="1"/>
    <cfRule type="top10" dxfId="448" priority="140" rank="1"/>
  </conditionalFormatting>
  <conditionalFormatting sqref="BE7">
    <cfRule type="top10" dxfId="447" priority="137" bottom="1" rank="1"/>
    <cfRule type="top10" dxfId="446" priority="138" rank="1"/>
  </conditionalFormatting>
  <conditionalFormatting sqref="BF7">
    <cfRule type="top10" dxfId="445" priority="135" bottom="1" rank="1"/>
    <cfRule type="top10" dxfId="444" priority="136" rank="1"/>
  </conditionalFormatting>
  <conditionalFormatting sqref="BI7">
    <cfRule type="top10" dxfId="443" priority="133" bottom="1" rank="1"/>
    <cfRule type="top10" dxfId="442" priority="134" rank="1"/>
  </conditionalFormatting>
  <conditionalFormatting sqref="BI7">
    <cfRule type="top10" dxfId="441" priority="131" bottom="1" rank="1"/>
    <cfRule type="top10" dxfId="440" priority="132" rank="1"/>
  </conditionalFormatting>
  <conditionalFormatting sqref="BJ7">
    <cfRule type="top10" dxfId="439" priority="129" bottom="1" rank="1"/>
    <cfRule type="top10" dxfId="438" priority="130" rank="1"/>
  </conditionalFormatting>
  <conditionalFormatting sqref="BK7">
    <cfRule type="top10" dxfId="437" priority="127" bottom="1" rank="1"/>
    <cfRule type="top10" dxfId="436" priority="128" rank="1"/>
  </conditionalFormatting>
  <conditionalFormatting sqref="BL7">
    <cfRule type="top10" dxfId="435" priority="125" bottom="1" rank="1"/>
    <cfRule type="top10" dxfId="434" priority="126" rank="1"/>
  </conditionalFormatting>
  <conditionalFormatting sqref="BM7">
    <cfRule type="top10" dxfId="433" priority="123" bottom="1" rank="1"/>
    <cfRule type="top10" dxfId="432" priority="124" rank="1"/>
  </conditionalFormatting>
  <conditionalFormatting sqref="BN7">
    <cfRule type="top10" dxfId="431" priority="121" bottom="1" rank="1"/>
    <cfRule type="top10" dxfId="430" priority="122" rank="1"/>
  </conditionalFormatting>
  <conditionalFormatting sqref="BO7">
    <cfRule type="top10" dxfId="429" priority="119" bottom="1" rank="1"/>
    <cfRule type="top10" dxfId="428" priority="120" rank="1"/>
  </conditionalFormatting>
  <conditionalFormatting sqref="BP7">
    <cfRule type="top10" dxfId="427" priority="117" bottom="1" rank="1"/>
    <cfRule type="top10" dxfId="426" priority="118" rank="1"/>
  </conditionalFormatting>
  <conditionalFormatting sqref="BQ7">
    <cfRule type="top10" dxfId="425" priority="115" bottom="1" rank="1"/>
    <cfRule type="top10" dxfId="424" priority="116" rank="1"/>
  </conditionalFormatting>
  <conditionalFormatting sqref="BR7">
    <cfRule type="top10" dxfId="423" priority="113" bottom="1" rank="1"/>
    <cfRule type="top10" dxfId="422" priority="114" rank="1"/>
  </conditionalFormatting>
  <conditionalFormatting sqref="AE7:AG9">
    <cfRule type="top10" dxfId="421" priority="271" bottom="1" rank="1"/>
    <cfRule type="top10" dxfId="420" priority="272" rank="1"/>
  </conditionalFormatting>
  <conditionalFormatting sqref="BV7:BV9 BX7:BX9 BZ7:BZ9">
    <cfRule type="top10" dxfId="419" priority="273" bottom="1" rank="1"/>
    <cfRule type="top10" dxfId="418" priority="274" rank="1"/>
  </conditionalFormatting>
  <conditionalFormatting sqref="BU7:BU9">
    <cfRule type="top10" dxfId="417" priority="275" bottom="1" rank="1"/>
    <cfRule type="top10" dxfId="416" priority="276" rank="1"/>
  </conditionalFormatting>
  <conditionalFormatting sqref="BW7:BW9">
    <cfRule type="top10" dxfId="415" priority="277" bottom="1" rank="1"/>
    <cfRule type="top10" dxfId="414" priority="278" rank="1"/>
  </conditionalFormatting>
  <conditionalFormatting sqref="BY7:BY9">
    <cfRule type="top10" dxfId="413" priority="279" bottom="1" rank="1"/>
    <cfRule type="top10" dxfId="412" priority="280" rank="1"/>
  </conditionalFormatting>
  <conditionalFormatting sqref="AW10:AW16 BI10:BI16">
    <cfRule type="top10" dxfId="411" priority="1667" bottom="1" rank="1"/>
    <cfRule type="top10" dxfId="410" priority="1668" rank="1"/>
  </conditionalFormatting>
  <conditionalFormatting sqref="AX10:AX16 BJ10:BJ16">
    <cfRule type="top10" dxfId="409" priority="1675" bottom="1" rank="1"/>
    <cfRule type="top10" dxfId="408" priority="1676" rank="1"/>
  </conditionalFormatting>
  <conditionalFormatting sqref="AY10:AY16 BK10:BK16">
    <cfRule type="top10" dxfId="407" priority="1683" bottom="1" rank="1"/>
    <cfRule type="top10" dxfId="406" priority="1684" rank="1"/>
  </conditionalFormatting>
  <conditionalFormatting sqref="AZ10:AZ16 BL10:BL16">
    <cfRule type="top10" dxfId="405" priority="1691" bottom="1" rank="1"/>
    <cfRule type="top10" dxfId="404" priority="1692" rank="1"/>
  </conditionalFormatting>
  <conditionalFormatting sqref="BA10:BA16 BM10:BM16">
    <cfRule type="top10" dxfId="403" priority="1699" bottom="1" rank="1"/>
    <cfRule type="top10" dxfId="402" priority="1700" rank="1"/>
  </conditionalFormatting>
  <conditionalFormatting sqref="BB10:BB16 BN10:BN16">
    <cfRule type="top10" dxfId="401" priority="1707" bottom="1" rank="1"/>
    <cfRule type="top10" dxfId="400" priority="1708" rank="1"/>
  </conditionalFormatting>
  <conditionalFormatting sqref="BC10:BC16 BO10:BO16">
    <cfRule type="top10" dxfId="399" priority="1715" bottom="1" rank="1"/>
    <cfRule type="top10" dxfId="398" priority="1716" rank="1"/>
  </conditionalFormatting>
  <conditionalFormatting sqref="BD10:BD16 BP10:BP16">
    <cfRule type="top10" dxfId="397" priority="1723" bottom="1" rank="1"/>
    <cfRule type="top10" dxfId="396" priority="1724" rank="1"/>
  </conditionalFormatting>
  <conditionalFormatting sqref="BE10:BE16 BQ10:BQ16">
    <cfRule type="top10" dxfId="395" priority="1731" bottom="1" rank="1"/>
    <cfRule type="top10" dxfId="394" priority="1732" rank="1"/>
  </conditionalFormatting>
  <conditionalFormatting sqref="BF10:BF16 BR10:BR16">
    <cfRule type="top10" dxfId="393" priority="1739" bottom="1" rank="1"/>
    <cfRule type="top10" dxfId="392" priority="1740" rank="1"/>
  </conditionalFormatting>
  <conditionalFormatting sqref="AK10:AK16">
    <cfRule type="top10" dxfId="391" priority="1747" bottom="1" rank="1"/>
    <cfRule type="top10" dxfId="390" priority="1748" rank="1"/>
  </conditionalFormatting>
  <conditionalFormatting sqref="AW10:AW16">
    <cfRule type="top10" dxfId="389" priority="1751" bottom="1" rank="1"/>
    <cfRule type="top10" dxfId="388" priority="1752" rank="1"/>
  </conditionalFormatting>
  <conditionalFormatting sqref="BI10:BI16">
    <cfRule type="top10" dxfId="387" priority="1755" bottom="1" rank="1"/>
    <cfRule type="top10" dxfId="386" priority="1756" rank="1"/>
  </conditionalFormatting>
  <conditionalFormatting sqref="AK10:AK16">
    <cfRule type="top10" dxfId="385" priority="1759" bottom="1" rank="1"/>
    <cfRule type="top10" dxfId="384" priority="1760" rank="1"/>
  </conditionalFormatting>
  <conditionalFormatting sqref="AL10:AL16">
    <cfRule type="top10" dxfId="383" priority="1763" bottom="1" rank="1"/>
    <cfRule type="top10" dxfId="382" priority="1764" rank="1"/>
  </conditionalFormatting>
  <conditionalFormatting sqref="AM10:AM16">
    <cfRule type="top10" dxfId="381" priority="1767" bottom="1" rank="1"/>
    <cfRule type="top10" dxfId="380" priority="1768" rank="1"/>
  </conditionalFormatting>
  <conditionalFormatting sqref="AN10:AN16">
    <cfRule type="top10" dxfId="379" priority="1771" bottom="1" rank="1"/>
    <cfRule type="top10" dxfId="378" priority="1772" rank="1"/>
  </conditionalFormatting>
  <conditionalFormatting sqref="AO10:AO16">
    <cfRule type="top10" dxfId="377" priority="1775" bottom="1" rank="1"/>
    <cfRule type="top10" dxfId="376" priority="1776" rank="1"/>
  </conditionalFormatting>
  <conditionalFormatting sqref="AP10:AP16">
    <cfRule type="top10" dxfId="375" priority="1779" bottom="1" rank="1"/>
    <cfRule type="top10" dxfId="374" priority="1780" rank="1"/>
  </conditionalFormatting>
  <conditionalFormatting sqref="AQ10:AQ16">
    <cfRule type="top10" dxfId="373" priority="1783" bottom="1" rank="1"/>
    <cfRule type="top10" dxfId="372" priority="1784" rank="1"/>
  </conditionalFormatting>
  <conditionalFormatting sqref="AR10:AR16">
    <cfRule type="top10" dxfId="371" priority="1787" bottom="1" rank="1"/>
    <cfRule type="top10" dxfId="370" priority="1788" rank="1"/>
  </conditionalFormatting>
  <conditionalFormatting sqref="AS10:AS16">
    <cfRule type="top10" dxfId="369" priority="1791" bottom="1" rank="1"/>
    <cfRule type="top10" dxfId="368" priority="1792" rank="1"/>
  </conditionalFormatting>
  <conditionalFormatting sqref="AT10:AT16">
    <cfRule type="top10" dxfId="367" priority="1795" bottom="1" rank="1"/>
    <cfRule type="top10" dxfId="366" priority="1796" rank="1"/>
  </conditionalFormatting>
  <conditionalFormatting sqref="AE10:AG16">
    <cfRule type="top10" dxfId="365" priority="1799" bottom="1" rank="1"/>
    <cfRule type="top10" dxfId="364" priority="1800" rank="1"/>
  </conditionalFormatting>
  <conditionalFormatting sqref="BV10:BV16 BX10:BX16 BZ10:BZ16">
    <cfRule type="top10" dxfId="363" priority="1803" bottom="1" rank="1"/>
    <cfRule type="top10" dxfId="362" priority="1804" rank="1"/>
  </conditionalFormatting>
  <conditionalFormatting sqref="BU10:BU16">
    <cfRule type="top10" dxfId="361" priority="1815" bottom="1" rank="1"/>
    <cfRule type="top10" dxfId="360" priority="1816" rank="1"/>
  </conditionalFormatting>
  <conditionalFormatting sqref="BW10:BW16">
    <cfRule type="top10" dxfId="359" priority="1819" bottom="1" rank="1"/>
    <cfRule type="top10" dxfId="358" priority="1820" rank="1"/>
  </conditionalFormatting>
  <conditionalFormatting sqref="BY10:BY16">
    <cfRule type="top10" dxfId="357" priority="1823" bottom="1" rank="1"/>
    <cfRule type="top10" dxfId="356" priority="1824" rank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8"/>
  <sheetViews>
    <sheetView topLeftCell="A6" workbookViewId="0">
      <pane xSplit="2" ySplit="1" topLeftCell="C7" activePane="bottomRight" state="frozen"/>
      <selection activeCell="AO9" sqref="AO9"/>
      <selection pane="topRight" activeCell="AO9" sqref="AO9"/>
      <selection pane="bottomLeft" activeCell="AO9" sqref="AO9"/>
      <selection pane="bottomRight" activeCell="B13" sqref="B13"/>
    </sheetView>
  </sheetViews>
  <sheetFormatPr defaultColWidth="9.85546875" defaultRowHeight="18.75" x14ac:dyDescent="0.3"/>
  <cols>
    <col min="1" max="1" width="42.28515625" style="28" customWidth="1"/>
    <col min="2" max="2" width="20.7109375" style="29" customWidth="1"/>
    <col min="3" max="3" width="7.85546875" style="29" customWidth="1"/>
    <col min="4" max="4" width="4.42578125" style="29" bestFit="1" customWidth="1"/>
    <col min="5" max="5" width="7.85546875" style="29" customWidth="1"/>
    <col min="6" max="6" width="4.42578125" style="29" bestFit="1" customWidth="1"/>
    <col min="7" max="7" width="3" style="29" customWidth="1"/>
    <col min="8" max="8" width="2.5703125" style="28" bestFit="1" customWidth="1"/>
    <col min="9" max="13" width="2.5703125" style="28" customWidth="1"/>
    <col min="14" max="14" width="2.5703125" style="28" hidden="1" customWidth="1"/>
    <col min="15" max="21" width="2.5703125" style="28" customWidth="1"/>
    <col min="22" max="22" width="2.5703125" style="28" hidden="1" customWidth="1"/>
    <col min="23" max="26" width="2.5703125" style="28" customWidth="1"/>
    <col min="27" max="29" width="2.5703125" style="30" customWidth="1"/>
    <col min="30" max="30" width="2.5703125" style="30" hidden="1" customWidth="1"/>
    <col min="31" max="33" width="6.85546875" style="32" customWidth="1"/>
    <col min="34" max="34" width="4.85546875" style="34" customWidth="1"/>
    <col min="35" max="35" width="5.140625" style="33" hidden="1" customWidth="1"/>
    <col min="36" max="36" width="5.28515625" style="33" hidden="1" customWidth="1"/>
    <col min="37" max="37" width="3.85546875" style="31" bestFit="1" customWidth="1"/>
    <col min="38" max="39" width="3.42578125" style="31" customWidth="1"/>
    <col min="40" max="40" width="3.85546875" style="31" customWidth="1"/>
    <col min="41" max="41" width="4.140625" style="31" customWidth="1"/>
    <col min="42" max="45" width="3.42578125" style="31" customWidth="1"/>
    <col min="46" max="46" width="3.85546875" style="31" customWidth="1"/>
    <col min="47" max="47" width="2.5703125" style="28" customWidth="1"/>
    <col min="48" max="48" width="2.5703125" style="28" hidden="1" customWidth="1"/>
    <col min="49" max="49" width="3.85546875" style="31" bestFit="1" customWidth="1"/>
    <col min="50" max="51" width="3.42578125" style="31" customWidth="1"/>
    <col min="52" max="52" width="3.85546875" style="31" customWidth="1"/>
    <col min="53" max="53" width="4" style="31" customWidth="1"/>
    <col min="54" max="57" width="3.42578125" style="31" customWidth="1"/>
    <col min="58" max="58" width="3.85546875" style="31" customWidth="1"/>
    <col min="59" max="59" width="2.5703125" style="28" customWidth="1"/>
    <col min="60" max="60" width="2.5703125" style="28" hidden="1" customWidth="1"/>
    <col min="61" max="61" width="3.85546875" style="31" bestFit="1" customWidth="1"/>
    <col min="62" max="63" width="3.42578125" style="31" customWidth="1"/>
    <col min="64" max="65" width="3.85546875" style="31" customWidth="1"/>
    <col min="66" max="68" width="3.42578125" style="31" customWidth="1"/>
    <col min="69" max="69" width="3.85546875" style="31" bestFit="1" customWidth="1"/>
    <col min="70" max="70" width="3.85546875" style="31" customWidth="1"/>
    <col min="71" max="71" width="2.5703125" style="28" customWidth="1"/>
    <col min="72" max="72" width="2.5703125" style="28" hidden="1" customWidth="1"/>
    <col min="73" max="73" width="5.28515625" style="35" customWidth="1"/>
    <col min="74" max="74" width="6.140625" style="36" hidden="1" customWidth="1"/>
    <col min="75" max="75" width="5.28515625" style="35" customWidth="1"/>
    <col min="76" max="76" width="6.140625" style="36" hidden="1" customWidth="1"/>
    <col min="77" max="77" width="5.28515625" style="35" customWidth="1"/>
    <col min="78" max="78" width="6.140625" style="36" hidden="1" customWidth="1"/>
    <col min="79" max="79" width="5.140625" style="34" bestFit="1" customWidth="1"/>
    <col min="80" max="81" width="5.140625" style="34" hidden="1" customWidth="1"/>
    <col min="82" max="82" width="4.85546875" style="37" customWidth="1"/>
    <col min="83" max="83" width="4.42578125" style="37" hidden="1" customWidth="1"/>
    <col min="84" max="84" width="6.140625" style="38" bestFit="1" customWidth="1"/>
    <col min="85" max="85" width="6.42578125" style="40" customWidth="1"/>
    <col min="86" max="86" width="5.42578125" style="39" customWidth="1"/>
    <col min="87" max="87" width="6.42578125" style="40" customWidth="1"/>
    <col min="88" max="88" width="4.7109375" style="39" customWidth="1"/>
    <col min="89" max="90" width="7.42578125" style="41" customWidth="1"/>
    <col min="91" max="91" width="7.42578125" style="46" customWidth="1"/>
    <col min="92" max="92" width="6.85546875" style="46" customWidth="1"/>
    <col min="93" max="93" width="4.42578125" style="114" bestFit="1" customWidth="1"/>
    <col min="94" max="94" width="6.85546875" style="46" customWidth="1"/>
    <col min="95" max="95" width="4.42578125" style="114" bestFit="1" customWidth="1"/>
    <col min="96" max="96" width="6.85546875" style="47" customWidth="1"/>
    <col min="97" max="97" width="4.42578125" style="48" bestFit="1" customWidth="1"/>
    <col min="98" max="98" width="6.5703125" style="41" customWidth="1"/>
    <col min="99" max="99" width="4.42578125" style="41" bestFit="1" customWidth="1"/>
    <col min="100" max="100" width="7.42578125" style="41" customWidth="1"/>
    <col min="101" max="101" width="4.140625" style="42" customWidth="1"/>
    <col min="102" max="102" width="5.7109375" style="42" bestFit="1" customWidth="1"/>
    <col min="103" max="103" width="10.140625" style="43" bestFit="1" customWidth="1"/>
    <col min="104" max="104" width="10.140625" style="44" bestFit="1" customWidth="1"/>
    <col min="105" max="105" width="5.42578125" style="45" customWidth="1"/>
    <col min="106" max="16384" width="9.85546875" style="1"/>
  </cols>
  <sheetData>
    <row r="1" spans="1:106" s="62" customFormat="1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49"/>
      <c r="CV1" s="49"/>
      <c r="CW1" s="50"/>
      <c r="CX1" s="50"/>
      <c r="CY1" s="51"/>
      <c r="CZ1" s="52"/>
      <c r="DA1" s="53"/>
    </row>
    <row r="2" spans="1:106" s="62" customFormat="1" x14ac:dyDescent="0.3">
      <c r="A2" s="120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49"/>
      <c r="CV2" s="49"/>
      <c r="CW2" s="50"/>
      <c r="CX2" s="50"/>
      <c r="CY2" s="51"/>
      <c r="CZ2" s="52"/>
      <c r="DA2" s="53"/>
    </row>
    <row r="3" spans="1:106" s="62" customFormat="1" x14ac:dyDescent="0.3">
      <c r="A3" s="120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2">
      <c r="A4" s="64"/>
      <c r="B4" s="65"/>
      <c r="C4" s="69"/>
      <c r="D4" s="65"/>
      <c r="E4" s="69"/>
      <c r="F4" s="65"/>
      <c r="G4" s="63"/>
      <c r="H4" s="121" t="s">
        <v>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  <c r="AK4" s="124" t="s">
        <v>2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11"/>
      <c r="CC4" s="111"/>
      <c r="CD4" s="126" t="s">
        <v>3</v>
      </c>
      <c r="CE4" s="126"/>
      <c r="CF4" s="127"/>
      <c r="CG4" s="128" t="s">
        <v>1</v>
      </c>
      <c r="CH4" s="129"/>
      <c r="CI4" s="130" t="s">
        <v>4</v>
      </c>
      <c r="CJ4" s="131"/>
      <c r="CK4" s="132" t="s">
        <v>5</v>
      </c>
      <c r="CL4" s="133"/>
      <c r="CM4" s="134"/>
      <c r="CN4" s="135"/>
      <c r="CO4" s="136"/>
      <c r="CP4" s="135"/>
      <c r="CQ4" s="136"/>
      <c r="CR4" s="128" t="s">
        <v>1</v>
      </c>
      <c r="CS4" s="137"/>
      <c r="CT4" s="138" t="s">
        <v>4</v>
      </c>
      <c r="CU4" s="131"/>
      <c r="CV4" s="132" t="s">
        <v>5</v>
      </c>
      <c r="CW4" s="133"/>
      <c r="CX4" s="134"/>
      <c r="CY4" s="139" t="s">
        <v>6</v>
      </c>
      <c r="CZ4" s="140"/>
      <c r="DA4" s="141"/>
      <c r="DB4" s="89"/>
    </row>
    <row r="5" spans="1:106" s="62" customFormat="1" ht="16.5" customHeight="1" x14ac:dyDescent="0.2">
      <c r="A5" s="142" t="s">
        <v>7</v>
      </c>
      <c r="B5" s="144" t="s">
        <v>41</v>
      </c>
      <c r="C5" s="135" t="s">
        <v>40</v>
      </c>
      <c r="D5" s="136"/>
      <c r="E5" s="135" t="s">
        <v>39</v>
      </c>
      <c r="F5" s="136"/>
      <c r="G5" s="123" t="s">
        <v>8</v>
      </c>
      <c r="H5" s="124"/>
      <c r="I5" s="124"/>
      <c r="J5" s="124"/>
      <c r="K5" s="124"/>
      <c r="L5" s="124"/>
      <c r="M5" s="124"/>
      <c r="N5" s="124"/>
      <c r="O5" s="124" t="s">
        <v>9</v>
      </c>
      <c r="P5" s="124"/>
      <c r="Q5" s="124"/>
      <c r="R5" s="124"/>
      <c r="S5" s="124"/>
      <c r="T5" s="124"/>
      <c r="U5" s="124"/>
      <c r="V5" s="124"/>
      <c r="W5" s="124" t="s">
        <v>10</v>
      </c>
      <c r="X5" s="124"/>
      <c r="Y5" s="124"/>
      <c r="Z5" s="124"/>
      <c r="AA5" s="124"/>
      <c r="AB5" s="124"/>
      <c r="AC5" s="124"/>
      <c r="AD5" s="121"/>
      <c r="AE5" s="147" t="s">
        <v>11</v>
      </c>
      <c r="AF5" s="148" t="s">
        <v>12</v>
      </c>
      <c r="AG5" s="149" t="s">
        <v>13</v>
      </c>
      <c r="AH5" s="150"/>
      <c r="AI5" s="151"/>
      <c r="AJ5" s="151"/>
      <c r="AK5" s="152" t="s">
        <v>11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 t="s">
        <v>12</v>
      </c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 t="s">
        <v>13</v>
      </c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17" t="s">
        <v>11</v>
      </c>
      <c r="BV5" s="117"/>
      <c r="BW5" s="117" t="s">
        <v>12</v>
      </c>
      <c r="BX5" s="117"/>
      <c r="BY5" s="117" t="s">
        <v>13</v>
      </c>
      <c r="BZ5" s="118"/>
      <c r="CA5" s="119" t="s">
        <v>14</v>
      </c>
      <c r="CB5" s="146" t="s">
        <v>15</v>
      </c>
      <c r="CC5" s="146"/>
      <c r="CD5" s="126"/>
      <c r="CE5" s="126"/>
      <c r="CF5" s="127"/>
      <c r="CG5" s="128"/>
      <c r="CH5" s="129"/>
      <c r="CI5" s="130"/>
      <c r="CJ5" s="131"/>
      <c r="CK5" s="132"/>
      <c r="CL5" s="133"/>
      <c r="CM5" s="134"/>
      <c r="CN5" s="135" t="s">
        <v>40</v>
      </c>
      <c r="CO5" s="136"/>
      <c r="CP5" s="135" t="s">
        <v>39</v>
      </c>
      <c r="CQ5" s="136"/>
      <c r="CR5" s="128"/>
      <c r="CS5" s="137"/>
      <c r="CT5" s="138"/>
      <c r="CU5" s="131"/>
      <c r="CV5" s="132"/>
      <c r="CW5" s="133"/>
      <c r="CX5" s="134"/>
      <c r="CY5" s="139"/>
      <c r="CZ5" s="140"/>
      <c r="DA5" s="141"/>
      <c r="DB5" s="89"/>
    </row>
    <row r="6" spans="1:106" s="62" customFormat="1" ht="123" customHeight="1" x14ac:dyDescent="0.2">
      <c r="A6" s="143"/>
      <c r="B6" s="145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7"/>
      <c r="AF6" s="148"/>
      <c r="AG6" s="149"/>
      <c r="AH6" s="99" t="s">
        <v>20</v>
      </c>
      <c r="AI6" s="54" t="s">
        <v>21</v>
      </c>
      <c r="AJ6" s="54" t="s">
        <v>22</v>
      </c>
      <c r="AK6" s="7" t="s">
        <v>88</v>
      </c>
      <c r="AL6" s="7" t="s">
        <v>89</v>
      </c>
      <c r="AM6" s="7" t="s">
        <v>90</v>
      </c>
      <c r="AN6" s="8" t="s">
        <v>91</v>
      </c>
      <c r="AO6" s="7" t="s">
        <v>92</v>
      </c>
      <c r="AP6" s="7" t="s">
        <v>93</v>
      </c>
      <c r="AQ6" s="8" t="s">
        <v>97</v>
      </c>
      <c r="AR6" s="7" t="s">
        <v>94</v>
      </c>
      <c r="AS6" s="7" t="s">
        <v>95</v>
      </c>
      <c r="AT6" s="7" t="s">
        <v>96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19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x14ac:dyDescent="0.3">
      <c r="A7" s="115" t="s">
        <v>75</v>
      </c>
      <c r="B7" s="68"/>
      <c r="C7" s="69">
        <v>170</v>
      </c>
      <c r="D7" s="72">
        <f t="shared" ref="D7:D19" si="0">IF(ISNUMBER(C7),RANK(C7,C:C),"")</f>
        <v>1</v>
      </c>
      <c r="E7" s="69">
        <v>164</v>
      </c>
      <c r="F7" s="72">
        <f t="shared" ref="F7:F19" si="1">IF(ISNUMBER(E7),RANK(E7,E:E),"")</f>
        <v>1</v>
      </c>
      <c r="G7" s="13">
        <v>1</v>
      </c>
      <c r="H7" s="14">
        <v>10</v>
      </c>
      <c r="I7" s="14">
        <v>14</v>
      </c>
      <c r="J7" s="14">
        <v>5</v>
      </c>
      <c r="K7" s="14">
        <v>0</v>
      </c>
      <c r="L7" s="14">
        <v>0</v>
      </c>
      <c r="M7" s="74">
        <v>4</v>
      </c>
      <c r="N7" s="14"/>
      <c r="O7" s="14">
        <v>1</v>
      </c>
      <c r="P7" s="14">
        <v>15</v>
      </c>
      <c r="Q7" s="14">
        <v>13</v>
      </c>
      <c r="R7" s="14">
        <v>5</v>
      </c>
      <c r="S7" s="14">
        <v>0</v>
      </c>
      <c r="T7" s="14">
        <v>0</v>
      </c>
      <c r="U7" s="74">
        <v>3</v>
      </c>
      <c r="V7" s="14"/>
      <c r="W7" s="14">
        <v>1</v>
      </c>
      <c r="X7" s="14">
        <v>9</v>
      </c>
      <c r="Y7" s="14">
        <v>12</v>
      </c>
      <c r="Z7" s="14">
        <v>6</v>
      </c>
      <c r="AA7" s="14">
        <v>0</v>
      </c>
      <c r="AB7" s="14">
        <v>0</v>
      </c>
      <c r="AC7" s="74">
        <v>4</v>
      </c>
      <c r="AD7" s="15">
        <v>0</v>
      </c>
      <c r="AE7" s="101">
        <f t="shared" ref="AE7:AE19" si="2">IF(ISNONTEXT(A7),"",(MIN(80,(IF(H7&gt;7,10,H7*0.89)+(IF(I7&gt;14,20,I7*1.33))+(IF(J7&gt;14,30,J7*2))+(K7*3))+(L7*4.5))))</f>
        <v>38.620000000000005</v>
      </c>
      <c r="AF7" s="16">
        <f t="shared" ref="AF7:AF19" si="3">IF(ISNONTEXT(A7),"",(MIN(80,(IF(P7&gt;7,10,P7*0.89)+(IF(Q7&gt;14,20,Q7*1.33))+(IF(R7&gt;14,30,R7*2))+(S7*3)+(T7*4.5)))))</f>
        <v>37.29</v>
      </c>
      <c r="AG7" s="102">
        <f t="shared" ref="AG7:AG19" si="4">IF(ISNONTEXT(A7),"",(MIN(80,(IF(X7&gt;7,10,X7*0.89)+(IF(Y7&gt;14,20,Y7*1.33))+(IF(Z7&gt;14,30,Z7*2))+(AA7*3)+(AB7*4.5)))))</f>
        <v>37.96</v>
      </c>
      <c r="AH7" s="100">
        <f t="shared" ref="AH7:AH19" si="5">IF(ISNONTEXT(A7),"",(SUM(AE7,AF7,AG7)/3))</f>
        <v>37.956666666666671</v>
      </c>
      <c r="AI7" s="60">
        <f t="shared" ref="AI7:AI19" si="6">(M7+U7+AC7)/3*12.5</f>
        <v>45.833333333333329</v>
      </c>
      <c r="AJ7" s="60">
        <f t="shared" ref="AJ7:AJ19" si="7">(N7+V7+AD7)/3*25</f>
        <v>0</v>
      </c>
      <c r="AK7" s="17">
        <v>7</v>
      </c>
      <c r="AL7" s="17">
        <v>7</v>
      </c>
      <c r="AM7" s="17">
        <v>6</v>
      </c>
      <c r="AN7" s="17">
        <v>5</v>
      </c>
      <c r="AO7" s="17">
        <v>18</v>
      </c>
      <c r="AP7" s="17">
        <v>2</v>
      </c>
      <c r="AQ7" s="17">
        <v>3</v>
      </c>
      <c r="AR7" s="17">
        <v>2</v>
      </c>
      <c r="AS7" s="17">
        <v>2</v>
      </c>
      <c r="AT7" s="17">
        <v>4</v>
      </c>
      <c r="AU7" s="76">
        <v>3</v>
      </c>
      <c r="AV7" s="18"/>
      <c r="AW7" s="17">
        <v>8</v>
      </c>
      <c r="AX7" s="17">
        <v>8</v>
      </c>
      <c r="AY7" s="17">
        <v>8</v>
      </c>
      <c r="AZ7" s="17">
        <v>6</v>
      </c>
      <c r="BA7" s="17">
        <v>17</v>
      </c>
      <c r="BB7" s="17">
        <v>8</v>
      </c>
      <c r="BC7" s="17">
        <v>7</v>
      </c>
      <c r="BD7" s="17">
        <v>4</v>
      </c>
      <c r="BE7" s="17">
        <v>5</v>
      </c>
      <c r="BF7" s="17">
        <v>6</v>
      </c>
      <c r="BG7" s="76">
        <v>3</v>
      </c>
      <c r="BH7" s="18"/>
      <c r="BI7" s="17">
        <v>8</v>
      </c>
      <c r="BJ7" s="17">
        <v>8</v>
      </c>
      <c r="BK7" s="17">
        <v>6</v>
      </c>
      <c r="BL7" s="17">
        <v>7</v>
      </c>
      <c r="BM7" s="17">
        <v>18</v>
      </c>
      <c r="BN7" s="17">
        <v>4</v>
      </c>
      <c r="BO7" s="17">
        <v>6</v>
      </c>
      <c r="BP7" s="17">
        <v>6</v>
      </c>
      <c r="BQ7" s="17">
        <v>4</v>
      </c>
      <c r="BR7" s="17">
        <v>7</v>
      </c>
      <c r="BS7" s="78">
        <v>2</v>
      </c>
      <c r="BT7" s="27">
        <v>0</v>
      </c>
      <c r="BU7" s="19">
        <f t="shared" ref="BU7:BU19" si="8">((AK7+AL7)*1.5)+AM7+(AN7*2)+AO7+((AP7+AQ7+AR7+AS7+AT7)*0.6)</f>
        <v>62.8</v>
      </c>
      <c r="BV7" s="20">
        <f t="shared" ref="BV7:BV19" si="9">(BU7*2.5)-(((AU7*12.5)+(AV7*25))/2)</f>
        <v>138.25</v>
      </c>
      <c r="BW7" s="19">
        <f t="shared" ref="BW7:BW19" si="10">((AW7+AX7)*1.5)+AY7+(AZ7*2)+BA7+((BB7+BC7+BD7+BE7+BF7)*0.6)</f>
        <v>79</v>
      </c>
      <c r="BX7" s="20">
        <f t="shared" ref="BX7:BX19" si="11">(BW7*2.5)-(((BG7*12.5)+(BH7*25))/2)</f>
        <v>178.75</v>
      </c>
      <c r="BY7" s="19">
        <f t="shared" ref="BY7:BY19" si="12">((BI7+BJ7)*1.5)+BK7+(BL7*2)+BM7+((BN7+BO7+BP7+BQ7+BR7)*0.6)</f>
        <v>78.2</v>
      </c>
      <c r="BZ7" s="105">
        <f t="shared" ref="BZ7:BZ19" si="13">(BY7*2.5)-(((BS7*12.5)+(BT7*25))/2)</f>
        <v>183</v>
      </c>
      <c r="CA7" s="103">
        <f t="shared" ref="CA7:CA19" si="14">IF(ISNONTEXT(A7),"",((SUM(BU7,BW7,BY7)/3)))</f>
        <v>73.333333333333329</v>
      </c>
      <c r="CB7" s="21">
        <f t="shared" ref="CB7:CB19" si="15">(AU7+BG7+BS7)/3*12.5</f>
        <v>33.333333333333329</v>
      </c>
      <c r="CC7" s="21">
        <f t="shared" ref="CC7:CC19" si="16">(AV7+BH7+BT7)/3*25</f>
        <v>0</v>
      </c>
      <c r="CD7" s="61">
        <f t="shared" ref="CD7:CD19" si="17">IF(ISNONTEXT(A7),"",((M7+U7+AC7+AU7+BG7+BS7)/6)*12.5)</f>
        <v>39.583333333333329</v>
      </c>
      <c r="CE7" s="61" t="str">
        <f>IF(ISNONTEXT(#REF!),"",((N7+V7+AD7+AV7+BH7+BT7)/6)*25)</f>
        <v/>
      </c>
      <c r="CF7" s="80">
        <f t="shared" ref="CF7:CF19" si="18">IF(ISNONTEXT(A7),"",CD7)</f>
        <v>39.583333333333329</v>
      </c>
      <c r="CG7" s="85">
        <f t="shared" ref="CG7:CG19" si="19">IF(ISNUMBER(BQ7),MAX(0,((AH7*2.5)-(CF7/2))),"")</f>
        <v>75.100000000000023</v>
      </c>
      <c r="CH7" s="22">
        <f t="shared" ref="CH7:CH19" si="20">IF(ISNUMBER(BR7),RANK(CG7,CG:CG),"")</f>
        <v>2</v>
      </c>
      <c r="CI7" s="23">
        <f t="shared" ref="CI7:CI19" si="21">IF(ISNUMBER(BR7),MAX(((CA7*2.5)-(CF7/2)),((CA7*2.5)-(CF7/2))),"")</f>
        <v>163.54166666666666</v>
      </c>
      <c r="CJ7" s="86">
        <f t="shared" ref="CJ7:CJ19" si="22">IF(ISNUMBER(BR7),RANK(CI7,CI:CI),"")</f>
        <v>2</v>
      </c>
      <c r="CK7" s="82">
        <f t="shared" ref="CK7:CK19" si="23">IF(ISNUMBER(AT7),CG7+CI7,"")</f>
        <v>238.64166666666668</v>
      </c>
      <c r="CL7" s="24">
        <f t="shared" ref="CL7:CL19" si="24">IF(ISNUMBER(AU7),CH7+CJ7,"")</f>
        <v>4</v>
      </c>
      <c r="CM7" s="95">
        <f t="shared" ref="CM7:CM19" si="25">IF(ISNUMBER(AU7),RANK(CL7,CL:CL,1),"")</f>
        <v>2</v>
      </c>
      <c r="CN7" s="113">
        <f t="shared" ref="CN7:CN19" si="26">C7</f>
        <v>170</v>
      </c>
      <c r="CO7" s="86">
        <f t="shared" ref="CO7:CO19" si="27">IF(ISNUMBER(CN7),RANK(CN7,CN:CN),"")</f>
        <v>1</v>
      </c>
      <c r="CP7" s="113">
        <f t="shared" ref="CP7:CP19" si="28">E7</f>
        <v>164</v>
      </c>
      <c r="CQ7" s="86">
        <f t="shared" ref="CQ7:CQ19" si="29">IF(ISNUMBER(CP7),RANK(CP7,CP:CP),"")</f>
        <v>1</v>
      </c>
      <c r="CR7" s="85">
        <f t="shared" ref="CR7:CR19" si="30">IF(AND(ISNUMBER(E7),ISNUMBER(CH7)),CG7,"")</f>
        <v>75.100000000000023</v>
      </c>
      <c r="CS7" s="86">
        <f t="shared" ref="CS7:CS19" si="31">IF(ISNUMBER(CR7),RANK(CR7,CR:CR),"")</f>
        <v>2</v>
      </c>
      <c r="CT7" s="85">
        <f t="shared" ref="CT7:CT19" si="32">IF(AND(ISNUMBER(E7),ISNUMBER(CH7)),CI7,"")</f>
        <v>163.54166666666666</v>
      </c>
      <c r="CU7" s="86">
        <f t="shared" ref="CU7:CU19" si="33">IF(ISNUMBER(CT7),RANK(CT7,CT:CT),"")</f>
        <v>2</v>
      </c>
      <c r="CV7" s="82">
        <f t="shared" ref="CV7:CV19" si="34">IF(ISNUMBER(CR7),CR7+CT7,"")</f>
        <v>238.64166666666668</v>
      </c>
      <c r="CW7" s="25">
        <f t="shared" ref="CW7:CW19" si="35">IF(ISNUMBER(CR7),CS7+CU7,"")</f>
        <v>4</v>
      </c>
      <c r="CX7" s="88">
        <f t="shared" ref="CX7:CX19" si="36">IF(ISNUMBER(CW7),RANK(CW7,CW:CW,1),"")</f>
        <v>2</v>
      </c>
      <c r="CY7" s="92">
        <f t="shared" ref="CY7:CY19" si="37">IF(AND(ISNUMBER(E7),ISNUMBER(CX7)),CV7+CP7+CO7,"")</f>
        <v>403.64166666666665</v>
      </c>
      <c r="CZ7" s="26">
        <f t="shared" ref="CZ7:CZ19" si="38">IF(AND(ISNUMBER(E7),ISNUMBER(CY7)),CO7+CQ7+CS7+CU7,"")</f>
        <v>6</v>
      </c>
      <c r="DA7" s="93">
        <f t="shared" ref="DA7:DA19" si="39">IF(ISNUMBER(CZ7),RANK(CZ7,CZ:CZ,1),"")</f>
        <v>1</v>
      </c>
      <c r="DB7" s="89"/>
    </row>
    <row r="8" spans="1:106" s="62" customFormat="1" x14ac:dyDescent="0.3">
      <c r="A8" s="115" t="s">
        <v>67</v>
      </c>
      <c r="B8" s="68"/>
      <c r="C8" s="69">
        <v>160</v>
      </c>
      <c r="D8" s="72">
        <f t="shared" si="0"/>
        <v>2</v>
      </c>
      <c r="E8" s="69">
        <v>130</v>
      </c>
      <c r="F8" s="72">
        <f t="shared" si="1"/>
        <v>8</v>
      </c>
      <c r="G8" s="13">
        <v>2</v>
      </c>
      <c r="H8" s="14">
        <v>16</v>
      </c>
      <c r="I8" s="14">
        <v>18</v>
      </c>
      <c r="J8" s="14">
        <v>3</v>
      </c>
      <c r="K8" s="14">
        <v>0</v>
      </c>
      <c r="L8" s="14">
        <v>0</v>
      </c>
      <c r="M8" s="74">
        <v>1</v>
      </c>
      <c r="N8" s="14"/>
      <c r="O8" s="14">
        <v>2</v>
      </c>
      <c r="P8" s="14">
        <v>11</v>
      </c>
      <c r="Q8" s="14">
        <v>16</v>
      </c>
      <c r="R8" s="14">
        <v>4</v>
      </c>
      <c r="S8" s="14">
        <v>0</v>
      </c>
      <c r="T8" s="14">
        <v>0</v>
      </c>
      <c r="U8" s="74">
        <v>0</v>
      </c>
      <c r="V8" s="14"/>
      <c r="W8" s="14">
        <v>2</v>
      </c>
      <c r="X8" s="14">
        <v>15</v>
      </c>
      <c r="Y8" s="14">
        <v>17</v>
      </c>
      <c r="Z8" s="14">
        <v>2</v>
      </c>
      <c r="AA8" s="14">
        <v>0</v>
      </c>
      <c r="AB8" s="14">
        <v>0</v>
      </c>
      <c r="AC8" s="74">
        <v>1</v>
      </c>
      <c r="AD8" s="15">
        <v>0</v>
      </c>
      <c r="AE8" s="101">
        <f t="shared" si="2"/>
        <v>36</v>
      </c>
      <c r="AF8" s="16">
        <f t="shared" si="3"/>
        <v>38</v>
      </c>
      <c r="AG8" s="102">
        <f t="shared" si="4"/>
        <v>34</v>
      </c>
      <c r="AH8" s="100">
        <f t="shared" si="5"/>
        <v>36</v>
      </c>
      <c r="AI8" s="60">
        <f t="shared" si="6"/>
        <v>8.3333333333333321</v>
      </c>
      <c r="AJ8" s="60">
        <f t="shared" si="7"/>
        <v>0</v>
      </c>
      <c r="AK8" s="17">
        <v>8</v>
      </c>
      <c r="AL8" s="17">
        <v>8</v>
      </c>
      <c r="AM8" s="17">
        <v>7</v>
      </c>
      <c r="AN8" s="17">
        <v>8</v>
      </c>
      <c r="AO8" s="17">
        <v>21</v>
      </c>
      <c r="AP8" s="17">
        <v>4</v>
      </c>
      <c r="AQ8" s="17">
        <v>6</v>
      </c>
      <c r="AR8" s="17">
        <v>4</v>
      </c>
      <c r="AS8" s="17">
        <v>4</v>
      </c>
      <c r="AT8" s="17">
        <v>6</v>
      </c>
      <c r="AU8" s="76">
        <v>3</v>
      </c>
      <c r="AV8" s="18"/>
      <c r="AW8" s="17">
        <v>8</v>
      </c>
      <c r="AX8" s="17">
        <v>8</v>
      </c>
      <c r="AY8" s="17">
        <v>7</v>
      </c>
      <c r="AZ8" s="17">
        <v>7</v>
      </c>
      <c r="BA8" s="17">
        <v>24</v>
      </c>
      <c r="BB8" s="17">
        <v>2</v>
      </c>
      <c r="BC8" s="17">
        <v>3</v>
      </c>
      <c r="BD8" s="17">
        <v>0</v>
      </c>
      <c r="BE8" s="17">
        <v>2</v>
      </c>
      <c r="BF8" s="17">
        <v>6</v>
      </c>
      <c r="BG8" s="76">
        <v>3</v>
      </c>
      <c r="BH8" s="18"/>
      <c r="BI8" s="17">
        <v>8</v>
      </c>
      <c r="BJ8" s="17">
        <v>8</v>
      </c>
      <c r="BK8" s="17">
        <v>10</v>
      </c>
      <c r="BL8" s="17">
        <v>8</v>
      </c>
      <c r="BM8" s="17">
        <v>20</v>
      </c>
      <c r="BN8" s="17">
        <v>7</v>
      </c>
      <c r="BO8" s="17">
        <v>7</v>
      </c>
      <c r="BP8" s="17">
        <v>4</v>
      </c>
      <c r="BQ8" s="17">
        <v>6</v>
      </c>
      <c r="BR8" s="17">
        <v>8</v>
      </c>
      <c r="BS8" s="78">
        <v>1</v>
      </c>
      <c r="BT8" s="27">
        <v>0</v>
      </c>
      <c r="BU8" s="19">
        <f t="shared" si="8"/>
        <v>82.4</v>
      </c>
      <c r="BV8" s="20">
        <f t="shared" si="9"/>
        <v>187.25</v>
      </c>
      <c r="BW8" s="19">
        <f t="shared" si="10"/>
        <v>76.8</v>
      </c>
      <c r="BX8" s="20">
        <f t="shared" si="11"/>
        <v>173.25</v>
      </c>
      <c r="BY8" s="19">
        <f t="shared" si="12"/>
        <v>89.2</v>
      </c>
      <c r="BZ8" s="105">
        <f t="shared" si="13"/>
        <v>216.75</v>
      </c>
      <c r="CA8" s="103">
        <f t="shared" si="14"/>
        <v>82.8</v>
      </c>
      <c r="CB8" s="21">
        <f t="shared" si="15"/>
        <v>29.166666666666668</v>
      </c>
      <c r="CC8" s="21">
        <f t="shared" si="16"/>
        <v>0</v>
      </c>
      <c r="CD8" s="61">
        <f t="shared" si="17"/>
        <v>18.75</v>
      </c>
      <c r="CE8" s="61" t="str">
        <f>IF(ISNONTEXT(#REF!),"",((N8+V8+AD8+AV8+BH8+BT8)/6)*25)</f>
        <v/>
      </c>
      <c r="CF8" s="80">
        <f t="shared" si="18"/>
        <v>18.75</v>
      </c>
      <c r="CG8" s="85">
        <f t="shared" si="19"/>
        <v>80.625</v>
      </c>
      <c r="CH8" s="22">
        <f t="shared" si="20"/>
        <v>1</v>
      </c>
      <c r="CI8" s="23">
        <f t="shared" si="21"/>
        <v>197.625</v>
      </c>
      <c r="CJ8" s="86">
        <f t="shared" si="22"/>
        <v>1</v>
      </c>
      <c r="CK8" s="82">
        <f t="shared" si="23"/>
        <v>278.25</v>
      </c>
      <c r="CL8" s="24">
        <f t="shared" si="24"/>
        <v>2</v>
      </c>
      <c r="CM8" s="95">
        <f t="shared" si="25"/>
        <v>1</v>
      </c>
      <c r="CN8" s="113">
        <f t="shared" si="26"/>
        <v>160</v>
      </c>
      <c r="CO8" s="86">
        <f t="shared" si="27"/>
        <v>2</v>
      </c>
      <c r="CP8" s="113">
        <f t="shared" si="28"/>
        <v>130</v>
      </c>
      <c r="CQ8" s="86">
        <f t="shared" si="29"/>
        <v>8</v>
      </c>
      <c r="CR8" s="85">
        <f t="shared" si="30"/>
        <v>80.625</v>
      </c>
      <c r="CS8" s="86">
        <f t="shared" si="31"/>
        <v>1</v>
      </c>
      <c r="CT8" s="85">
        <f t="shared" si="32"/>
        <v>197.625</v>
      </c>
      <c r="CU8" s="86">
        <f t="shared" si="33"/>
        <v>1</v>
      </c>
      <c r="CV8" s="82">
        <f t="shared" si="34"/>
        <v>278.25</v>
      </c>
      <c r="CW8" s="25">
        <f t="shared" si="35"/>
        <v>2</v>
      </c>
      <c r="CX8" s="88">
        <f t="shared" si="36"/>
        <v>1</v>
      </c>
      <c r="CY8" s="92">
        <f t="shared" si="37"/>
        <v>410.25</v>
      </c>
      <c r="CZ8" s="26">
        <f t="shared" si="38"/>
        <v>12</v>
      </c>
      <c r="DA8" s="93">
        <f t="shared" si="39"/>
        <v>2</v>
      </c>
      <c r="DB8" s="89"/>
    </row>
    <row r="9" spans="1:106" s="62" customFormat="1" ht="33.75" x14ac:dyDescent="0.3">
      <c r="A9" s="115" t="s">
        <v>69</v>
      </c>
      <c r="B9" s="68" t="s">
        <v>100</v>
      </c>
      <c r="C9" s="69">
        <v>150</v>
      </c>
      <c r="D9" s="72">
        <f t="shared" si="0"/>
        <v>3</v>
      </c>
      <c r="E9" s="69">
        <v>135</v>
      </c>
      <c r="F9" s="72">
        <f t="shared" si="1"/>
        <v>4</v>
      </c>
      <c r="G9" s="13">
        <v>3</v>
      </c>
      <c r="H9" s="14">
        <v>11</v>
      </c>
      <c r="I9" s="14">
        <v>11</v>
      </c>
      <c r="J9" s="14">
        <v>2</v>
      </c>
      <c r="K9" s="14">
        <v>0</v>
      </c>
      <c r="L9" s="14">
        <v>0</v>
      </c>
      <c r="M9" s="74">
        <v>2</v>
      </c>
      <c r="N9" s="14"/>
      <c r="O9" s="14">
        <v>1</v>
      </c>
      <c r="P9" s="14">
        <v>9</v>
      </c>
      <c r="Q9" s="14">
        <v>10</v>
      </c>
      <c r="R9" s="14">
        <v>2</v>
      </c>
      <c r="S9" s="14">
        <v>0</v>
      </c>
      <c r="T9" s="14">
        <v>0</v>
      </c>
      <c r="U9" s="74">
        <v>2</v>
      </c>
      <c r="V9" s="14"/>
      <c r="W9" s="14">
        <v>1</v>
      </c>
      <c r="X9" s="14">
        <v>13</v>
      </c>
      <c r="Y9" s="14">
        <v>8</v>
      </c>
      <c r="Z9" s="14">
        <v>2</v>
      </c>
      <c r="AA9" s="14">
        <v>0</v>
      </c>
      <c r="AB9" s="14">
        <v>0</v>
      </c>
      <c r="AC9" s="74">
        <v>2</v>
      </c>
      <c r="AD9" s="15">
        <v>0</v>
      </c>
      <c r="AE9" s="101">
        <f t="shared" si="2"/>
        <v>28.630000000000003</v>
      </c>
      <c r="AF9" s="16">
        <f t="shared" si="3"/>
        <v>27.3</v>
      </c>
      <c r="AG9" s="102">
        <f t="shared" si="4"/>
        <v>24.64</v>
      </c>
      <c r="AH9" s="100">
        <f t="shared" si="5"/>
        <v>26.856666666666669</v>
      </c>
      <c r="AI9" s="60">
        <f t="shared" si="6"/>
        <v>25</v>
      </c>
      <c r="AJ9" s="60">
        <f t="shared" si="7"/>
        <v>0</v>
      </c>
      <c r="AK9" s="17">
        <v>4</v>
      </c>
      <c r="AL9" s="17">
        <v>4</v>
      </c>
      <c r="AM9" s="17">
        <v>5</v>
      </c>
      <c r="AN9" s="17">
        <v>4</v>
      </c>
      <c r="AO9" s="17">
        <v>12</v>
      </c>
      <c r="AP9" s="17">
        <v>2</v>
      </c>
      <c r="AQ9" s="17">
        <v>2</v>
      </c>
      <c r="AR9" s="17">
        <v>1</v>
      </c>
      <c r="AS9" s="17">
        <v>2</v>
      </c>
      <c r="AT9" s="17">
        <v>2</v>
      </c>
      <c r="AU9" s="76">
        <v>2</v>
      </c>
      <c r="AV9" s="18"/>
      <c r="AW9" s="17">
        <v>7</v>
      </c>
      <c r="AX9" s="17">
        <v>5</v>
      </c>
      <c r="AY9" s="17">
        <v>9</v>
      </c>
      <c r="AZ9" s="17">
        <v>6</v>
      </c>
      <c r="BA9" s="17">
        <v>14</v>
      </c>
      <c r="BB9" s="17">
        <v>7</v>
      </c>
      <c r="BC9" s="17">
        <v>5</v>
      </c>
      <c r="BD9" s="17">
        <v>5</v>
      </c>
      <c r="BE9" s="17">
        <v>4</v>
      </c>
      <c r="BF9" s="17">
        <v>6</v>
      </c>
      <c r="BG9" s="76">
        <v>2</v>
      </c>
      <c r="BH9" s="18"/>
      <c r="BI9" s="17">
        <v>7</v>
      </c>
      <c r="BJ9" s="17">
        <v>7</v>
      </c>
      <c r="BK9" s="17">
        <v>7</v>
      </c>
      <c r="BL9" s="17">
        <v>7</v>
      </c>
      <c r="BM9" s="17">
        <v>7</v>
      </c>
      <c r="BN9" s="17">
        <v>4</v>
      </c>
      <c r="BO9" s="17">
        <v>4</v>
      </c>
      <c r="BP9" s="17">
        <v>4</v>
      </c>
      <c r="BQ9" s="17">
        <v>4</v>
      </c>
      <c r="BR9" s="17">
        <v>4</v>
      </c>
      <c r="BS9" s="78">
        <v>1</v>
      </c>
      <c r="BT9" s="27">
        <v>0</v>
      </c>
      <c r="BU9" s="19">
        <f t="shared" si="8"/>
        <v>42.4</v>
      </c>
      <c r="BV9" s="20">
        <f t="shared" si="9"/>
        <v>93.5</v>
      </c>
      <c r="BW9" s="19">
        <f t="shared" si="10"/>
        <v>69.2</v>
      </c>
      <c r="BX9" s="20">
        <f t="shared" si="11"/>
        <v>160.5</v>
      </c>
      <c r="BY9" s="19">
        <f t="shared" si="12"/>
        <v>61</v>
      </c>
      <c r="BZ9" s="105">
        <f t="shared" si="13"/>
        <v>146.25</v>
      </c>
      <c r="CA9" s="103">
        <f t="shared" si="14"/>
        <v>57.533333333333331</v>
      </c>
      <c r="CB9" s="21">
        <f t="shared" si="15"/>
        <v>20.833333333333336</v>
      </c>
      <c r="CC9" s="21">
        <f t="shared" si="16"/>
        <v>0</v>
      </c>
      <c r="CD9" s="61">
        <f t="shared" si="17"/>
        <v>22.916666666666664</v>
      </c>
      <c r="CE9" s="61" t="str">
        <f>IF(ISNONTEXT(#REF!),"",((N9+V9+AD9+AV9+BH9+BT9)/6)*25)</f>
        <v/>
      </c>
      <c r="CF9" s="80">
        <f t="shared" si="18"/>
        <v>22.916666666666664</v>
      </c>
      <c r="CG9" s="85">
        <f t="shared" si="19"/>
        <v>55.683333333333351</v>
      </c>
      <c r="CH9" s="22">
        <f t="shared" si="20"/>
        <v>5</v>
      </c>
      <c r="CI9" s="23">
        <f t="shared" si="21"/>
        <v>132.37499999999997</v>
      </c>
      <c r="CJ9" s="86">
        <f t="shared" si="22"/>
        <v>4</v>
      </c>
      <c r="CK9" s="82">
        <f t="shared" si="23"/>
        <v>188.05833333333334</v>
      </c>
      <c r="CL9" s="24">
        <f t="shared" si="24"/>
        <v>9</v>
      </c>
      <c r="CM9" s="95">
        <f t="shared" si="25"/>
        <v>4</v>
      </c>
      <c r="CN9" s="113">
        <f t="shared" si="26"/>
        <v>150</v>
      </c>
      <c r="CO9" s="86">
        <f t="shared" si="27"/>
        <v>3</v>
      </c>
      <c r="CP9" s="113">
        <f t="shared" si="28"/>
        <v>135</v>
      </c>
      <c r="CQ9" s="86">
        <f t="shared" si="29"/>
        <v>4</v>
      </c>
      <c r="CR9" s="85">
        <f t="shared" si="30"/>
        <v>55.683333333333351</v>
      </c>
      <c r="CS9" s="86">
        <f t="shared" si="31"/>
        <v>5</v>
      </c>
      <c r="CT9" s="85">
        <f t="shared" si="32"/>
        <v>132.37499999999997</v>
      </c>
      <c r="CU9" s="86">
        <f t="shared" si="33"/>
        <v>4</v>
      </c>
      <c r="CV9" s="82">
        <f t="shared" si="34"/>
        <v>188.05833333333334</v>
      </c>
      <c r="CW9" s="25">
        <f t="shared" si="35"/>
        <v>9</v>
      </c>
      <c r="CX9" s="88">
        <f t="shared" si="36"/>
        <v>4</v>
      </c>
      <c r="CY9" s="92">
        <f t="shared" si="37"/>
        <v>326.05833333333334</v>
      </c>
      <c r="CZ9" s="26">
        <f t="shared" si="38"/>
        <v>16</v>
      </c>
      <c r="DA9" s="93">
        <f t="shared" si="39"/>
        <v>3</v>
      </c>
      <c r="DB9" s="89"/>
    </row>
    <row r="10" spans="1:106" s="62" customFormat="1" x14ac:dyDescent="0.3">
      <c r="A10" s="115" t="s">
        <v>74</v>
      </c>
      <c r="B10" s="68"/>
      <c r="C10" s="69">
        <v>149</v>
      </c>
      <c r="D10" s="72">
        <f t="shared" si="0"/>
        <v>4</v>
      </c>
      <c r="E10" s="69">
        <v>147</v>
      </c>
      <c r="F10" s="72">
        <f t="shared" si="1"/>
        <v>2</v>
      </c>
      <c r="G10" s="13">
        <v>2</v>
      </c>
      <c r="H10" s="14">
        <v>12</v>
      </c>
      <c r="I10" s="14">
        <v>9</v>
      </c>
      <c r="J10" s="14">
        <v>3</v>
      </c>
      <c r="K10" s="14">
        <v>0</v>
      </c>
      <c r="L10" s="14">
        <v>0</v>
      </c>
      <c r="M10" s="74">
        <v>2</v>
      </c>
      <c r="N10" s="14"/>
      <c r="O10" s="14">
        <v>2</v>
      </c>
      <c r="P10" s="14">
        <v>9</v>
      </c>
      <c r="Q10" s="14">
        <v>10</v>
      </c>
      <c r="R10" s="14">
        <v>2</v>
      </c>
      <c r="S10" s="14">
        <v>0</v>
      </c>
      <c r="T10" s="14">
        <v>0</v>
      </c>
      <c r="U10" s="74">
        <v>3</v>
      </c>
      <c r="V10" s="14"/>
      <c r="W10" s="14">
        <v>1</v>
      </c>
      <c r="X10" s="14">
        <v>10</v>
      </c>
      <c r="Y10" s="14">
        <v>9</v>
      </c>
      <c r="Z10" s="14">
        <v>2</v>
      </c>
      <c r="AA10" s="14">
        <v>0</v>
      </c>
      <c r="AB10" s="14">
        <v>0</v>
      </c>
      <c r="AC10" s="74">
        <v>3</v>
      </c>
      <c r="AD10" s="15">
        <v>0</v>
      </c>
      <c r="AE10" s="101">
        <f t="shared" si="2"/>
        <v>27.97</v>
      </c>
      <c r="AF10" s="16">
        <f t="shared" si="3"/>
        <v>27.3</v>
      </c>
      <c r="AG10" s="102">
        <f t="shared" si="4"/>
        <v>25.97</v>
      </c>
      <c r="AH10" s="100">
        <f t="shared" si="5"/>
        <v>27.08</v>
      </c>
      <c r="AI10" s="60">
        <f t="shared" si="6"/>
        <v>33.333333333333329</v>
      </c>
      <c r="AJ10" s="60">
        <f t="shared" si="7"/>
        <v>0</v>
      </c>
      <c r="AK10" s="17">
        <v>5</v>
      </c>
      <c r="AL10" s="17">
        <v>4</v>
      </c>
      <c r="AM10" s="17">
        <v>4</v>
      </c>
      <c r="AN10" s="17">
        <v>4</v>
      </c>
      <c r="AO10" s="17">
        <v>9</v>
      </c>
      <c r="AP10" s="17">
        <v>4</v>
      </c>
      <c r="AQ10" s="17">
        <v>4</v>
      </c>
      <c r="AR10" s="17">
        <v>2</v>
      </c>
      <c r="AS10" s="17">
        <v>4</v>
      </c>
      <c r="AT10" s="17">
        <v>4</v>
      </c>
      <c r="AU10" s="76">
        <v>4</v>
      </c>
      <c r="AV10" s="18"/>
      <c r="AW10" s="17">
        <v>6</v>
      </c>
      <c r="AX10" s="17">
        <v>6</v>
      </c>
      <c r="AY10" s="17">
        <v>6</v>
      </c>
      <c r="AZ10" s="17">
        <v>6</v>
      </c>
      <c r="BA10" s="17">
        <v>18</v>
      </c>
      <c r="BB10" s="17">
        <v>2</v>
      </c>
      <c r="BC10" s="17">
        <v>2</v>
      </c>
      <c r="BD10" s="17">
        <v>3</v>
      </c>
      <c r="BE10" s="17">
        <v>3</v>
      </c>
      <c r="BF10" s="17">
        <v>3</v>
      </c>
      <c r="BG10" s="76">
        <v>4</v>
      </c>
      <c r="BH10" s="18"/>
      <c r="BI10" s="17">
        <v>6</v>
      </c>
      <c r="BJ10" s="17">
        <v>5</v>
      </c>
      <c r="BK10" s="17">
        <v>8</v>
      </c>
      <c r="BL10" s="17">
        <v>7</v>
      </c>
      <c r="BM10" s="17">
        <v>13</v>
      </c>
      <c r="BN10" s="17">
        <v>7</v>
      </c>
      <c r="BO10" s="17">
        <v>5</v>
      </c>
      <c r="BP10" s="17">
        <v>6</v>
      </c>
      <c r="BQ10" s="17">
        <v>4</v>
      </c>
      <c r="BR10" s="17">
        <v>7</v>
      </c>
      <c r="BS10" s="78">
        <v>2</v>
      </c>
      <c r="BT10" s="27">
        <v>0</v>
      </c>
      <c r="BU10" s="19">
        <f t="shared" si="8"/>
        <v>45.3</v>
      </c>
      <c r="BV10" s="20">
        <f t="shared" si="9"/>
        <v>88.25</v>
      </c>
      <c r="BW10" s="19">
        <f t="shared" si="10"/>
        <v>61.8</v>
      </c>
      <c r="BX10" s="20">
        <f t="shared" si="11"/>
        <v>129.5</v>
      </c>
      <c r="BY10" s="19">
        <f t="shared" si="12"/>
        <v>68.900000000000006</v>
      </c>
      <c r="BZ10" s="105">
        <f t="shared" si="13"/>
        <v>159.75</v>
      </c>
      <c r="CA10" s="103">
        <f t="shared" si="14"/>
        <v>58.666666666666664</v>
      </c>
      <c r="CB10" s="21">
        <f t="shared" si="15"/>
        <v>41.666666666666671</v>
      </c>
      <c r="CC10" s="21">
        <f t="shared" si="16"/>
        <v>0</v>
      </c>
      <c r="CD10" s="61">
        <f t="shared" si="17"/>
        <v>37.5</v>
      </c>
      <c r="CE10" s="61" t="str">
        <f>IF(ISNONTEXT(#REF!),"",((N10+V10+AD10+AV10+BH10+BT10)/6)*25)</f>
        <v/>
      </c>
      <c r="CF10" s="80">
        <f t="shared" si="18"/>
        <v>37.5</v>
      </c>
      <c r="CG10" s="85">
        <f t="shared" si="19"/>
        <v>48.949999999999989</v>
      </c>
      <c r="CH10" s="22">
        <f t="shared" si="20"/>
        <v>6</v>
      </c>
      <c r="CI10" s="23">
        <f t="shared" si="21"/>
        <v>127.91666666666666</v>
      </c>
      <c r="CJ10" s="86">
        <f t="shared" si="22"/>
        <v>6</v>
      </c>
      <c r="CK10" s="82">
        <f t="shared" si="23"/>
        <v>176.86666666666665</v>
      </c>
      <c r="CL10" s="24">
        <f t="shared" si="24"/>
        <v>12</v>
      </c>
      <c r="CM10" s="95">
        <f t="shared" si="25"/>
        <v>6</v>
      </c>
      <c r="CN10" s="113">
        <f t="shared" si="26"/>
        <v>149</v>
      </c>
      <c r="CO10" s="86">
        <f t="shared" si="27"/>
        <v>4</v>
      </c>
      <c r="CP10" s="113">
        <f t="shared" si="28"/>
        <v>147</v>
      </c>
      <c r="CQ10" s="86">
        <f t="shared" si="29"/>
        <v>2</v>
      </c>
      <c r="CR10" s="85">
        <f t="shared" si="30"/>
        <v>48.949999999999989</v>
      </c>
      <c r="CS10" s="86">
        <f t="shared" si="31"/>
        <v>6</v>
      </c>
      <c r="CT10" s="85">
        <f t="shared" si="32"/>
        <v>127.91666666666666</v>
      </c>
      <c r="CU10" s="86">
        <f t="shared" si="33"/>
        <v>6</v>
      </c>
      <c r="CV10" s="82">
        <f t="shared" si="34"/>
        <v>176.86666666666665</v>
      </c>
      <c r="CW10" s="25">
        <f t="shared" si="35"/>
        <v>12</v>
      </c>
      <c r="CX10" s="88">
        <f t="shared" si="36"/>
        <v>6</v>
      </c>
      <c r="CY10" s="92">
        <f t="shared" si="37"/>
        <v>327.86666666666667</v>
      </c>
      <c r="CZ10" s="26">
        <f t="shared" si="38"/>
        <v>18</v>
      </c>
      <c r="DA10" s="93">
        <f t="shared" si="39"/>
        <v>4</v>
      </c>
      <c r="DB10" s="89"/>
    </row>
    <row r="11" spans="1:106" s="62" customFormat="1" x14ac:dyDescent="0.3">
      <c r="A11" s="115" t="s">
        <v>71</v>
      </c>
      <c r="B11" s="68"/>
      <c r="C11" s="69">
        <v>140</v>
      </c>
      <c r="D11" s="72">
        <f t="shared" si="0"/>
        <v>5</v>
      </c>
      <c r="E11" s="69">
        <v>113</v>
      </c>
      <c r="F11" s="72">
        <f t="shared" si="1"/>
        <v>10</v>
      </c>
      <c r="G11" s="13">
        <v>1</v>
      </c>
      <c r="H11" s="14">
        <v>9</v>
      </c>
      <c r="I11" s="14">
        <v>13</v>
      </c>
      <c r="J11" s="14">
        <v>2</v>
      </c>
      <c r="K11" s="14">
        <v>0</v>
      </c>
      <c r="L11" s="14">
        <v>0</v>
      </c>
      <c r="M11" s="74">
        <v>2</v>
      </c>
      <c r="N11" s="14"/>
      <c r="O11" s="14">
        <v>1</v>
      </c>
      <c r="P11" s="14">
        <v>15</v>
      </c>
      <c r="Q11" s="14">
        <v>12</v>
      </c>
      <c r="R11" s="14">
        <v>2</v>
      </c>
      <c r="S11" s="14">
        <v>0</v>
      </c>
      <c r="T11" s="14">
        <v>0</v>
      </c>
      <c r="U11" s="74">
        <v>3</v>
      </c>
      <c r="V11" s="14"/>
      <c r="W11" s="14">
        <v>1</v>
      </c>
      <c r="X11" s="14">
        <v>11</v>
      </c>
      <c r="Y11" s="14">
        <v>15</v>
      </c>
      <c r="Z11" s="14">
        <v>2</v>
      </c>
      <c r="AA11" s="14">
        <v>0</v>
      </c>
      <c r="AB11" s="14">
        <v>0</v>
      </c>
      <c r="AC11" s="74">
        <v>2</v>
      </c>
      <c r="AD11" s="15">
        <v>0</v>
      </c>
      <c r="AE11" s="101">
        <f t="shared" si="2"/>
        <v>31.29</v>
      </c>
      <c r="AF11" s="16">
        <f t="shared" si="3"/>
        <v>29.96</v>
      </c>
      <c r="AG11" s="102">
        <f t="shared" si="4"/>
        <v>34</v>
      </c>
      <c r="AH11" s="100">
        <f t="shared" si="5"/>
        <v>31.75</v>
      </c>
      <c r="AI11" s="60">
        <f t="shared" si="6"/>
        <v>29.166666666666668</v>
      </c>
      <c r="AJ11" s="60">
        <f t="shared" si="7"/>
        <v>0</v>
      </c>
      <c r="AK11" s="17">
        <v>7</v>
      </c>
      <c r="AL11" s="17">
        <v>6</v>
      </c>
      <c r="AM11" s="17">
        <v>9</v>
      </c>
      <c r="AN11" s="17">
        <v>6</v>
      </c>
      <c r="AO11" s="17">
        <v>17</v>
      </c>
      <c r="AP11" s="17">
        <v>6</v>
      </c>
      <c r="AQ11" s="17">
        <v>6</v>
      </c>
      <c r="AR11" s="17">
        <v>5</v>
      </c>
      <c r="AS11" s="17">
        <v>4</v>
      </c>
      <c r="AT11" s="17">
        <v>8</v>
      </c>
      <c r="AU11" s="76">
        <v>3</v>
      </c>
      <c r="AV11" s="18"/>
      <c r="AW11" s="17">
        <v>4</v>
      </c>
      <c r="AX11" s="17">
        <v>3</v>
      </c>
      <c r="AY11" s="17">
        <v>3</v>
      </c>
      <c r="AZ11" s="17">
        <v>2</v>
      </c>
      <c r="BA11" s="17">
        <v>9</v>
      </c>
      <c r="BB11" s="17">
        <v>4</v>
      </c>
      <c r="BC11" s="17">
        <v>4</v>
      </c>
      <c r="BD11" s="17">
        <v>2</v>
      </c>
      <c r="BE11" s="17">
        <v>2</v>
      </c>
      <c r="BF11" s="17">
        <v>4</v>
      </c>
      <c r="BG11" s="76">
        <v>5</v>
      </c>
      <c r="BH11" s="18"/>
      <c r="BI11" s="17">
        <v>3</v>
      </c>
      <c r="BJ11" s="17">
        <v>3</v>
      </c>
      <c r="BK11" s="17">
        <v>2</v>
      </c>
      <c r="BL11" s="17">
        <v>2</v>
      </c>
      <c r="BM11" s="17">
        <v>9</v>
      </c>
      <c r="BN11" s="17">
        <v>1</v>
      </c>
      <c r="BO11" s="17">
        <v>2</v>
      </c>
      <c r="BP11" s="17">
        <v>1</v>
      </c>
      <c r="BQ11" s="17">
        <v>2</v>
      </c>
      <c r="BR11" s="17">
        <v>4</v>
      </c>
      <c r="BS11" s="78">
        <v>4</v>
      </c>
      <c r="BT11" s="27">
        <v>0</v>
      </c>
      <c r="BU11" s="19">
        <f t="shared" si="8"/>
        <v>74.900000000000006</v>
      </c>
      <c r="BV11" s="20">
        <f t="shared" si="9"/>
        <v>168.5</v>
      </c>
      <c r="BW11" s="19">
        <f t="shared" si="10"/>
        <v>36.1</v>
      </c>
      <c r="BX11" s="20">
        <f t="shared" si="11"/>
        <v>59</v>
      </c>
      <c r="BY11" s="19">
        <f t="shared" si="12"/>
        <v>30</v>
      </c>
      <c r="BZ11" s="105">
        <f t="shared" si="13"/>
        <v>50</v>
      </c>
      <c r="CA11" s="103">
        <f t="shared" si="14"/>
        <v>47</v>
      </c>
      <c r="CB11" s="21">
        <f t="shared" si="15"/>
        <v>50</v>
      </c>
      <c r="CC11" s="21">
        <f t="shared" si="16"/>
        <v>0</v>
      </c>
      <c r="CD11" s="61">
        <f t="shared" si="17"/>
        <v>39.583333333333329</v>
      </c>
      <c r="CE11" s="61" t="str">
        <f>IF(ISNONTEXT(#REF!),"",((N11+V11+AD11+AV11+BH11+BT11)/6)*25)</f>
        <v/>
      </c>
      <c r="CF11" s="80">
        <f t="shared" si="18"/>
        <v>39.583333333333329</v>
      </c>
      <c r="CG11" s="85">
        <f t="shared" si="19"/>
        <v>59.583333333333336</v>
      </c>
      <c r="CH11" s="22">
        <f t="shared" si="20"/>
        <v>3</v>
      </c>
      <c r="CI11" s="23">
        <f t="shared" si="21"/>
        <v>97.708333333333343</v>
      </c>
      <c r="CJ11" s="86">
        <f t="shared" si="22"/>
        <v>8</v>
      </c>
      <c r="CK11" s="82">
        <f t="shared" si="23"/>
        <v>157.29166666666669</v>
      </c>
      <c r="CL11" s="24">
        <f t="shared" si="24"/>
        <v>11</v>
      </c>
      <c r="CM11" s="95">
        <f t="shared" si="25"/>
        <v>5</v>
      </c>
      <c r="CN11" s="113">
        <f t="shared" si="26"/>
        <v>140</v>
      </c>
      <c r="CO11" s="86">
        <f t="shared" si="27"/>
        <v>5</v>
      </c>
      <c r="CP11" s="113">
        <f t="shared" si="28"/>
        <v>113</v>
      </c>
      <c r="CQ11" s="86">
        <f t="shared" si="29"/>
        <v>10</v>
      </c>
      <c r="CR11" s="85">
        <f t="shared" si="30"/>
        <v>59.583333333333336</v>
      </c>
      <c r="CS11" s="86">
        <f t="shared" si="31"/>
        <v>3</v>
      </c>
      <c r="CT11" s="85">
        <f t="shared" si="32"/>
        <v>97.708333333333343</v>
      </c>
      <c r="CU11" s="86">
        <f t="shared" si="33"/>
        <v>8</v>
      </c>
      <c r="CV11" s="82">
        <f t="shared" si="34"/>
        <v>157.29166666666669</v>
      </c>
      <c r="CW11" s="25">
        <f t="shared" si="35"/>
        <v>11</v>
      </c>
      <c r="CX11" s="88">
        <f t="shared" si="36"/>
        <v>5</v>
      </c>
      <c r="CY11" s="92">
        <f t="shared" si="37"/>
        <v>275.29166666666669</v>
      </c>
      <c r="CZ11" s="26">
        <f t="shared" si="38"/>
        <v>26</v>
      </c>
      <c r="DA11" s="93">
        <f t="shared" si="39"/>
        <v>5</v>
      </c>
      <c r="DB11" s="89"/>
    </row>
    <row r="12" spans="1:106" s="62" customFormat="1" x14ac:dyDescent="0.3">
      <c r="A12" s="115" t="s">
        <v>70</v>
      </c>
      <c r="B12" s="68"/>
      <c r="C12" s="69">
        <v>121</v>
      </c>
      <c r="D12" s="72">
        <f t="shared" si="0"/>
        <v>11</v>
      </c>
      <c r="E12" s="69">
        <v>116</v>
      </c>
      <c r="F12" s="72">
        <f t="shared" si="1"/>
        <v>9</v>
      </c>
      <c r="G12" s="13">
        <v>1</v>
      </c>
      <c r="H12" s="14">
        <v>9</v>
      </c>
      <c r="I12" s="14">
        <v>10</v>
      </c>
      <c r="J12" s="14">
        <v>1</v>
      </c>
      <c r="K12" s="14">
        <v>0</v>
      </c>
      <c r="L12" s="14">
        <v>0</v>
      </c>
      <c r="M12" s="74">
        <v>2</v>
      </c>
      <c r="N12" s="14"/>
      <c r="O12" s="14">
        <v>0</v>
      </c>
      <c r="P12" s="14">
        <v>10</v>
      </c>
      <c r="Q12" s="14">
        <v>12</v>
      </c>
      <c r="R12" s="14">
        <v>2</v>
      </c>
      <c r="S12" s="14">
        <v>0</v>
      </c>
      <c r="T12" s="14">
        <v>0</v>
      </c>
      <c r="U12" s="74">
        <v>2</v>
      </c>
      <c r="V12" s="14"/>
      <c r="W12" s="14">
        <v>1</v>
      </c>
      <c r="X12" s="14">
        <v>11</v>
      </c>
      <c r="Y12" s="14">
        <v>10</v>
      </c>
      <c r="Z12" s="14">
        <v>2</v>
      </c>
      <c r="AA12" s="14">
        <v>0</v>
      </c>
      <c r="AB12" s="14">
        <v>0</v>
      </c>
      <c r="AC12" s="74">
        <v>2</v>
      </c>
      <c r="AD12" s="15">
        <v>0</v>
      </c>
      <c r="AE12" s="101">
        <f t="shared" si="2"/>
        <v>25.3</v>
      </c>
      <c r="AF12" s="16">
        <f t="shared" si="3"/>
        <v>29.96</v>
      </c>
      <c r="AG12" s="102">
        <f t="shared" si="4"/>
        <v>27.3</v>
      </c>
      <c r="AH12" s="100">
        <f t="shared" si="5"/>
        <v>27.52</v>
      </c>
      <c r="AI12" s="60">
        <f t="shared" si="6"/>
        <v>25</v>
      </c>
      <c r="AJ12" s="60">
        <f t="shared" si="7"/>
        <v>0</v>
      </c>
      <c r="AK12" s="17">
        <v>5</v>
      </c>
      <c r="AL12" s="17">
        <v>4</v>
      </c>
      <c r="AM12" s="17">
        <v>4</v>
      </c>
      <c r="AN12" s="17">
        <v>4</v>
      </c>
      <c r="AO12" s="17">
        <v>12</v>
      </c>
      <c r="AP12" s="17">
        <v>4</v>
      </c>
      <c r="AQ12" s="17">
        <v>4</v>
      </c>
      <c r="AR12" s="17">
        <v>2</v>
      </c>
      <c r="AS12" s="17">
        <v>4</v>
      </c>
      <c r="AT12" s="17">
        <v>6</v>
      </c>
      <c r="AU12" s="76">
        <v>2</v>
      </c>
      <c r="AV12" s="18"/>
      <c r="AW12" s="17">
        <v>6</v>
      </c>
      <c r="AX12" s="17">
        <v>5</v>
      </c>
      <c r="AY12" s="17">
        <v>5</v>
      </c>
      <c r="AZ12" s="17">
        <v>4</v>
      </c>
      <c r="BA12" s="17">
        <v>18</v>
      </c>
      <c r="BB12" s="17">
        <v>1</v>
      </c>
      <c r="BC12" s="17">
        <v>3</v>
      </c>
      <c r="BD12" s="17">
        <v>1</v>
      </c>
      <c r="BE12" s="17">
        <v>3</v>
      </c>
      <c r="BF12" s="17">
        <v>2</v>
      </c>
      <c r="BG12" s="76">
        <v>2</v>
      </c>
      <c r="BH12" s="18"/>
      <c r="BI12" s="17">
        <v>6</v>
      </c>
      <c r="BJ12" s="17">
        <v>6</v>
      </c>
      <c r="BK12" s="17">
        <v>8</v>
      </c>
      <c r="BL12" s="17">
        <v>8</v>
      </c>
      <c r="BM12" s="17">
        <v>16</v>
      </c>
      <c r="BN12" s="17">
        <v>8</v>
      </c>
      <c r="BO12" s="17">
        <v>8</v>
      </c>
      <c r="BP12" s="17">
        <v>4</v>
      </c>
      <c r="BQ12" s="17">
        <v>7</v>
      </c>
      <c r="BR12" s="17">
        <v>8</v>
      </c>
      <c r="BS12" s="78">
        <v>2</v>
      </c>
      <c r="BT12" s="27">
        <v>0</v>
      </c>
      <c r="BU12" s="19">
        <f t="shared" si="8"/>
        <v>49.5</v>
      </c>
      <c r="BV12" s="20">
        <f t="shared" si="9"/>
        <v>111.25</v>
      </c>
      <c r="BW12" s="19">
        <f t="shared" si="10"/>
        <v>53.5</v>
      </c>
      <c r="BX12" s="20">
        <f t="shared" si="11"/>
        <v>121.25</v>
      </c>
      <c r="BY12" s="19">
        <f t="shared" si="12"/>
        <v>79</v>
      </c>
      <c r="BZ12" s="105">
        <f t="shared" si="13"/>
        <v>185</v>
      </c>
      <c r="CA12" s="103">
        <f t="shared" si="14"/>
        <v>60.666666666666664</v>
      </c>
      <c r="CB12" s="21">
        <f t="shared" si="15"/>
        <v>25</v>
      </c>
      <c r="CC12" s="21">
        <f t="shared" si="16"/>
        <v>0</v>
      </c>
      <c r="CD12" s="61">
        <f t="shared" si="17"/>
        <v>25</v>
      </c>
      <c r="CE12" s="61" t="str">
        <f>IF(ISNONTEXT(#REF!),"",((N12+V12+AD12+AV12+BH12+BT12)/6)*25)</f>
        <v/>
      </c>
      <c r="CF12" s="80">
        <f t="shared" si="18"/>
        <v>25</v>
      </c>
      <c r="CG12" s="85">
        <f t="shared" si="19"/>
        <v>56.3</v>
      </c>
      <c r="CH12" s="22">
        <f t="shared" si="20"/>
        <v>4</v>
      </c>
      <c r="CI12" s="23">
        <f t="shared" si="21"/>
        <v>139.16666666666666</v>
      </c>
      <c r="CJ12" s="86">
        <f t="shared" si="22"/>
        <v>3</v>
      </c>
      <c r="CK12" s="82">
        <f t="shared" si="23"/>
        <v>195.46666666666664</v>
      </c>
      <c r="CL12" s="24">
        <f t="shared" si="24"/>
        <v>7</v>
      </c>
      <c r="CM12" s="95">
        <f t="shared" si="25"/>
        <v>3</v>
      </c>
      <c r="CN12" s="113">
        <f t="shared" si="26"/>
        <v>121</v>
      </c>
      <c r="CO12" s="86">
        <f t="shared" si="27"/>
        <v>11</v>
      </c>
      <c r="CP12" s="113">
        <f t="shared" si="28"/>
        <v>116</v>
      </c>
      <c r="CQ12" s="86">
        <f t="shared" si="29"/>
        <v>9</v>
      </c>
      <c r="CR12" s="85">
        <f t="shared" si="30"/>
        <v>56.3</v>
      </c>
      <c r="CS12" s="86">
        <f t="shared" si="31"/>
        <v>4</v>
      </c>
      <c r="CT12" s="85">
        <f t="shared" si="32"/>
        <v>139.16666666666666</v>
      </c>
      <c r="CU12" s="86">
        <f t="shared" si="33"/>
        <v>3</v>
      </c>
      <c r="CV12" s="82">
        <f t="shared" si="34"/>
        <v>195.46666666666664</v>
      </c>
      <c r="CW12" s="25">
        <f t="shared" si="35"/>
        <v>7</v>
      </c>
      <c r="CX12" s="88">
        <f t="shared" si="36"/>
        <v>3</v>
      </c>
      <c r="CY12" s="92">
        <f t="shared" si="37"/>
        <v>322.46666666666664</v>
      </c>
      <c r="CZ12" s="26">
        <f t="shared" si="38"/>
        <v>27</v>
      </c>
      <c r="DA12" s="93">
        <f t="shared" si="39"/>
        <v>6</v>
      </c>
      <c r="DB12" s="89"/>
    </row>
    <row r="13" spans="1:106" s="62" customFormat="1" ht="33.75" x14ac:dyDescent="0.3">
      <c r="A13" s="115" t="s">
        <v>68</v>
      </c>
      <c r="B13" s="68" t="s">
        <v>100</v>
      </c>
      <c r="C13" s="69">
        <v>137</v>
      </c>
      <c r="D13" s="72">
        <f t="shared" si="0"/>
        <v>7</v>
      </c>
      <c r="E13" s="69">
        <v>133</v>
      </c>
      <c r="F13" s="72">
        <f t="shared" si="1"/>
        <v>6</v>
      </c>
      <c r="G13" s="13">
        <v>1</v>
      </c>
      <c r="H13" s="14">
        <v>7</v>
      </c>
      <c r="I13" s="14">
        <v>10</v>
      </c>
      <c r="J13" s="14">
        <v>1</v>
      </c>
      <c r="K13" s="14">
        <v>1</v>
      </c>
      <c r="L13" s="14">
        <v>0</v>
      </c>
      <c r="M13" s="74">
        <v>3</v>
      </c>
      <c r="N13" s="14"/>
      <c r="O13" s="14">
        <v>1</v>
      </c>
      <c r="P13" s="14">
        <v>6</v>
      </c>
      <c r="Q13" s="14">
        <v>8</v>
      </c>
      <c r="R13" s="14">
        <v>2</v>
      </c>
      <c r="S13" s="14">
        <v>0</v>
      </c>
      <c r="T13" s="14">
        <v>0</v>
      </c>
      <c r="U13" s="74">
        <v>3</v>
      </c>
      <c r="V13" s="14"/>
      <c r="W13" s="14">
        <v>1</v>
      </c>
      <c r="X13" s="14">
        <v>6</v>
      </c>
      <c r="Y13" s="14">
        <v>9</v>
      </c>
      <c r="Z13" s="14">
        <v>1</v>
      </c>
      <c r="AA13" s="14">
        <v>1</v>
      </c>
      <c r="AB13" s="14">
        <v>0</v>
      </c>
      <c r="AC13" s="74">
        <v>4</v>
      </c>
      <c r="AD13" s="15">
        <v>0</v>
      </c>
      <c r="AE13" s="101">
        <f t="shared" si="2"/>
        <v>24.53</v>
      </c>
      <c r="AF13" s="16">
        <f t="shared" si="3"/>
        <v>19.98</v>
      </c>
      <c r="AG13" s="102">
        <f t="shared" si="4"/>
        <v>22.310000000000002</v>
      </c>
      <c r="AH13" s="100">
        <f t="shared" si="5"/>
        <v>22.273333333333337</v>
      </c>
      <c r="AI13" s="60">
        <f t="shared" si="6"/>
        <v>41.666666666666671</v>
      </c>
      <c r="AJ13" s="60">
        <f t="shared" si="7"/>
        <v>0</v>
      </c>
      <c r="AK13" s="17">
        <v>7</v>
      </c>
      <c r="AL13" s="17">
        <v>7</v>
      </c>
      <c r="AM13" s="17">
        <v>7</v>
      </c>
      <c r="AN13" s="17">
        <v>7</v>
      </c>
      <c r="AO13" s="17">
        <v>7</v>
      </c>
      <c r="AP13" s="17">
        <v>4</v>
      </c>
      <c r="AQ13" s="17">
        <v>6</v>
      </c>
      <c r="AR13" s="17">
        <v>6</v>
      </c>
      <c r="AS13" s="17">
        <v>4</v>
      </c>
      <c r="AT13" s="17">
        <v>6</v>
      </c>
      <c r="AU13" s="76">
        <v>3</v>
      </c>
      <c r="AV13" s="18"/>
      <c r="AW13" s="17">
        <v>6</v>
      </c>
      <c r="AX13" s="17">
        <v>5</v>
      </c>
      <c r="AY13" s="17">
        <v>5</v>
      </c>
      <c r="AZ13" s="17">
        <v>5</v>
      </c>
      <c r="BA13" s="17">
        <v>6</v>
      </c>
      <c r="BB13" s="17">
        <v>3</v>
      </c>
      <c r="BC13" s="17">
        <v>1</v>
      </c>
      <c r="BD13" s="17">
        <v>1</v>
      </c>
      <c r="BE13" s="17">
        <v>5</v>
      </c>
      <c r="BF13" s="17">
        <v>3</v>
      </c>
      <c r="BG13" s="76">
        <v>2</v>
      </c>
      <c r="BH13" s="18"/>
      <c r="BI13" s="17">
        <v>5</v>
      </c>
      <c r="BJ13" s="17">
        <v>4</v>
      </c>
      <c r="BK13" s="17">
        <v>9</v>
      </c>
      <c r="BL13" s="17">
        <v>5</v>
      </c>
      <c r="BM13" s="17">
        <v>14</v>
      </c>
      <c r="BN13" s="17">
        <v>8</v>
      </c>
      <c r="BO13" s="17">
        <v>4</v>
      </c>
      <c r="BP13" s="17">
        <v>4</v>
      </c>
      <c r="BQ13" s="17">
        <v>5</v>
      </c>
      <c r="BR13" s="17">
        <v>5</v>
      </c>
      <c r="BS13" s="78">
        <v>3</v>
      </c>
      <c r="BT13" s="27">
        <v>0</v>
      </c>
      <c r="BU13" s="19">
        <f t="shared" si="8"/>
        <v>64.599999999999994</v>
      </c>
      <c r="BV13" s="20">
        <f t="shared" si="9"/>
        <v>142.75</v>
      </c>
      <c r="BW13" s="19">
        <f t="shared" si="10"/>
        <v>45.3</v>
      </c>
      <c r="BX13" s="20">
        <f t="shared" si="11"/>
        <v>100.75</v>
      </c>
      <c r="BY13" s="19">
        <f t="shared" si="12"/>
        <v>62.1</v>
      </c>
      <c r="BZ13" s="105">
        <f t="shared" si="13"/>
        <v>136.5</v>
      </c>
      <c r="CA13" s="103">
        <f t="shared" si="14"/>
        <v>57.333333333333336</v>
      </c>
      <c r="CB13" s="21">
        <f t="shared" si="15"/>
        <v>33.333333333333329</v>
      </c>
      <c r="CC13" s="21">
        <f t="shared" si="16"/>
        <v>0</v>
      </c>
      <c r="CD13" s="61">
        <f t="shared" si="17"/>
        <v>37.5</v>
      </c>
      <c r="CE13" s="61" t="str">
        <f>IF(ISNONTEXT(#REF!),"",((N13+V13+AD13+AV13+BH13+BT13)/6)*25)</f>
        <v/>
      </c>
      <c r="CF13" s="80">
        <f t="shared" si="18"/>
        <v>37.5</v>
      </c>
      <c r="CG13" s="85">
        <f t="shared" si="19"/>
        <v>36.933333333333344</v>
      </c>
      <c r="CH13" s="22">
        <f t="shared" si="20"/>
        <v>8</v>
      </c>
      <c r="CI13" s="23">
        <f t="shared" si="21"/>
        <v>124.58333333333334</v>
      </c>
      <c r="CJ13" s="86">
        <f t="shared" si="22"/>
        <v>7</v>
      </c>
      <c r="CK13" s="82">
        <f t="shared" si="23"/>
        <v>161.51666666666668</v>
      </c>
      <c r="CL13" s="24">
        <f t="shared" si="24"/>
        <v>15</v>
      </c>
      <c r="CM13" s="95">
        <f t="shared" si="25"/>
        <v>8</v>
      </c>
      <c r="CN13" s="113">
        <f t="shared" si="26"/>
        <v>137</v>
      </c>
      <c r="CO13" s="86">
        <f t="shared" si="27"/>
        <v>7</v>
      </c>
      <c r="CP13" s="113">
        <f t="shared" si="28"/>
        <v>133</v>
      </c>
      <c r="CQ13" s="86">
        <f t="shared" si="29"/>
        <v>6</v>
      </c>
      <c r="CR13" s="85">
        <f t="shared" si="30"/>
        <v>36.933333333333344</v>
      </c>
      <c r="CS13" s="86">
        <f t="shared" si="31"/>
        <v>8</v>
      </c>
      <c r="CT13" s="85">
        <f t="shared" si="32"/>
        <v>124.58333333333334</v>
      </c>
      <c r="CU13" s="86">
        <f t="shared" si="33"/>
        <v>7</v>
      </c>
      <c r="CV13" s="82">
        <f t="shared" si="34"/>
        <v>161.51666666666668</v>
      </c>
      <c r="CW13" s="25">
        <f t="shared" si="35"/>
        <v>15</v>
      </c>
      <c r="CX13" s="88">
        <f t="shared" si="36"/>
        <v>8</v>
      </c>
      <c r="CY13" s="92">
        <f t="shared" si="37"/>
        <v>301.51666666666665</v>
      </c>
      <c r="CZ13" s="26">
        <f t="shared" si="38"/>
        <v>28</v>
      </c>
      <c r="DA13" s="93">
        <f t="shared" si="39"/>
        <v>7</v>
      </c>
      <c r="DB13" s="89"/>
    </row>
    <row r="14" spans="1:106" s="62" customFormat="1" x14ac:dyDescent="0.3">
      <c r="A14" s="115" t="s">
        <v>72</v>
      </c>
      <c r="B14" s="68"/>
      <c r="C14" s="69">
        <v>133</v>
      </c>
      <c r="D14" s="72">
        <f t="shared" si="0"/>
        <v>9</v>
      </c>
      <c r="E14" s="69">
        <v>107</v>
      </c>
      <c r="F14" s="72">
        <f t="shared" si="1"/>
        <v>11</v>
      </c>
      <c r="G14" s="13">
        <v>0</v>
      </c>
      <c r="H14" s="14">
        <v>7</v>
      </c>
      <c r="I14" s="14">
        <v>14</v>
      </c>
      <c r="J14" s="14">
        <v>1</v>
      </c>
      <c r="K14" s="14">
        <v>0</v>
      </c>
      <c r="L14" s="14">
        <v>0</v>
      </c>
      <c r="M14" s="74">
        <v>3</v>
      </c>
      <c r="N14" s="14"/>
      <c r="O14" s="14">
        <v>0</v>
      </c>
      <c r="P14" s="14">
        <v>7</v>
      </c>
      <c r="Q14" s="14">
        <v>13</v>
      </c>
      <c r="R14" s="14">
        <v>1</v>
      </c>
      <c r="S14" s="14">
        <v>0</v>
      </c>
      <c r="T14" s="14">
        <v>0</v>
      </c>
      <c r="U14" s="74">
        <v>3</v>
      </c>
      <c r="V14" s="14"/>
      <c r="W14" s="14">
        <v>1</v>
      </c>
      <c r="X14" s="14">
        <v>6</v>
      </c>
      <c r="Y14" s="14">
        <v>12</v>
      </c>
      <c r="Z14" s="14">
        <v>2</v>
      </c>
      <c r="AA14" s="14">
        <v>0</v>
      </c>
      <c r="AB14" s="14">
        <v>0</v>
      </c>
      <c r="AC14" s="74">
        <v>3</v>
      </c>
      <c r="AD14" s="15">
        <v>0</v>
      </c>
      <c r="AE14" s="101">
        <f t="shared" si="2"/>
        <v>26.85</v>
      </c>
      <c r="AF14" s="16">
        <f t="shared" si="3"/>
        <v>25.52</v>
      </c>
      <c r="AG14" s="102">
        <f t="shared" si="4"/>
        <v>25.3</v>
      </c>
      <c r="AH14" s="100">
        <f t="shared" si="5"/>
        <v>25.89</v>
      </c>
      <c r="AI14" s="60">
        <f t="shared" si="6"/>
        <v>37.5</v>
      </c>
      <c r="AJ14" s="60">
        <f t="shared" si="7"/>
        <v>0</v>
      </c>
      <c r="AK14" s="17">
        <v>4</v>
      </c>
      <c r="AL14" s="17">
        <v>3</v>
      </c>
      <c r="AM14" s="17">
        <v>5</v>
      </c>
      <c r="AN14" s="17">
        <v>3</v>
      </c>
      <c r="AO14" s="17">
        <v>12</v>
      </c>
      <c r="AP14" s="17">
        <v>4</v>
      </c>
      <c r="AQ14" s="17">
        <v>2</v>
      </c>
      <c r="AR14" s="17">
        <v>1</v>
      </c>
      <c r="AS14" s="17">
        <v>3</v>
      </c>
      <c r="AT14" s="17">
        <v>1</v>
      </c>
      <c r="AU14" s="76">
        <v>3</v>
      </c>
      <c r="AV14" s="18"/>
      <c r="AW14" s="17">
        <v>6</v>
      </c>
      <c r="AX14" s="17">
        <v>6</v>
      </c>
      <c r="AY14" s="17">
        <v>9</v>
      </c>
      <c r="AZ14" s="17">
        <v>7</v>
      </c>
      <c r="BA14" s="17">
        <v>19</v>
      </c>
      <c r="BB14" s="17">
        <v>8</v>
      </c>
      <c r="BC14" s="17">
        <v>5</v>
      </c>
      <c r="BD14" s="17">
        <v>4</v>
      </c>
      <c r="BE14" s="17">
        <v>6</v>
      </c>
      <c r="BF14" s="17">
        <v>6</v>
      </c>
      <c r="BG14" s="76">
        <v>3</v>
      </c>
      <c r="BH14" s="18"/>
      <c r="BI14" s="17">
        <v>4</v>
      </c>
      <c r="BJ14" s="17">
        <v>4</v>
      </c>
      <c r="BK14" s="17">
        <v>6</v>
      </c>
      <c r="BL14" s="17">
        <v>6</v>
      </c>
      <c r="BM14" s="17">
        <v>18</v>
      </c>
      <c r="BN14" s="17">
        <v>6</v>
      </c>
      <c r="BO14" s="17">
        <v>4</v>
      </c>
      <c r="BP14" s="17">
        <v>4</v>
      </c>
      <c r="BQ14" s="17">
        <v>4</v>
      </c>
      <c r="BR14" s="17">
        <v>4</v>
      </c>
      <c r="BS14" s="78">
        <v>3</v>
      </c>
      <c r="BT14" s="27">
        <v>0</v>
      </c>
      <c r="BU14" s="19">
        <f t="shared" si="8"/>
        <v>40.1</v>
      </c>
      <c r="BV14" s="20">
        <f t="shared" si="9"/>
        <v>81.5</v>
      </c>
      <c r="BW14" s="19">
        <f t="shared" si="10"/>
        <v>77.400000000000006</v>
      </c>
      <c r="BX14" s="20">
        <f t="shared" si="11"/>
        <v>174.75</v>
      </c>
      <c r="BY14" s="19">
        <f t="shared" si="12"/>
        <v>61.2</v>
      </c>
      <c r="BZ14" s="105">
        <f t="shared" si="13"/>
        <v>134.25</v>
      </c>
      <c r="CA14" s="103">
        <f t="shared" si="14"/>
        <v>59.566666666666663</v>
      </c>
      <c r="CB14" s="21">
        <f t="shared" si="15"/>
        <v>37.5</v>
      </c>
      <c r="CC14" s="21">
        <f t="shared" si="16"/>
        <v>0</v>
      </c>
      <c r="CD14" s="61">
        <f t="shared" si="17"/>
        <v>37.5</v>
      </c>
      <c r="CE14" s="61" t="str">
        <f>IF(ISNONTEXT(#REF!),"",((N14+V14+AD14+AV14+BH14+BT14)/6)*25)</f>
        <v/>
      </c>
      <c r="CF14" s="80">
        <f t="shared" si="18"/>
        <v>37.5</v>
      </c>
      <c r="CG14" s="85">
        <f t="shared" si="19"/>
        <v>45.974999999999994</v>
      </c>
      <c r="CH14" s="22">
        <f t="shared" si="20"/>
        <v>7</v>
      </c>
      <c r="CI14" s="23">
        <f t="shared" si="21"/>
        <v>130.16666666666666</v>
      </c>
      <c r="CJ14" s="86">
        <f t="shared" si="22"/>
        <v>5</v>
      </c>
      <c r="CK14" s="82">
        <f t="shared" si="23"/>
        <v>176.14166666666665</v>
      </c>
      <c r="CL14" s="24">
        <f t="shared" si="24"/>
        <v>12</v>
      </c>
      <c r="CM14" s="95">
        <f t="shared" si="25"/>
        <v>6</v>
      </c>
      <c r="CN14" s="113">
        <f t="shared" si="26"/>
        <v>133</v>
      </c>
      <c r="CO14" s="86">
        <f t="shared" si="27"/>
        <v>9</v>
      </c>
      <c r="CP14" s="113">
        <f t="shared" si="28"/>
        <v>107</v>
      </c>
      <c r="CQ14" s="86">
        <f t="shared" si="29"/>
        <v>11</v>
      </c>
      <c r="CR14" s="85">
        <f t="shared" si="30"/>
        <v>45.974999999999994</v>
      </c>
      <c r="CS14" s="86">
        <f t="shared" si="31"/>
        <v>7</v>
      </c>
      <c r="CT14" s="85">
        <f t="shared" si="32"/>
        <v>130.16666666666666</v>
      </c>
      <c r="CU14" s="86">
        <f t="shared" si="33"/>
        <v>5</v>
      </c>
      <c r="CV14" s="82">
        <f t="shared" si="34"/>
        <v>176.14166666666665</v>
      </c>
      <c r="CW14" s="25">
        <f t="shared" si="35"/>
        <v>12</v>
      </c>
      <c r="CX14" s="88">
        <f t="shared" si="36"/>
        <v>6</v>
      </c>
      <c r="CY14" s="92">
        <f t="shared" si="37"/>
        <v>292.14166666666665</v>
      </c>
      <c r="CZ14" s="26">
        <f t="shared" si="38"/>
        <v>32</v>
      </c>
      <c r="DA14" s="93">
        <f t="shared" si="39"/>
        <v>8</v>
      </c>
      <c r="DB14" s="89"/>
    </row>
    <row r="15" spans="1:106" s="62" customFormat="1" x14ac:dyDescent="0.3">
      <c r="A15" s="115" t="s">
        <v>63</v>
      </c>
      <c r="B15" s="67"/>
      <c r="C15" s="69">
        <v>126</v>
      </c>
      <c r="D15" s="72">
        <f t="shared" si="0"/>
        <v>10</v>
      </c>
      <c r="E15" s="69">
        <v>141</v>
      </c>
      <c r="F15" s="72">
        <f t="shared" si="1"/>
        <v>3</v>
      </c>
      <c r="G15" s="13">
        <v>0</v>
      </c>
      <c r="H15" s="14">
        <v>11</v>
      </c>
      <c r="I15" s="14">
        <v>8</v>
      </c>
      <c r="J15" s="14">
        <v>1</v>
      </c>
      <c r="K15" s="14">
        <v>0</v>
      </c>
      <c r="L15" s="14">
        <v>0</v>
      </c>
      <c r="M15" s="74">
        <v>4</v>
      </c>
      <c r="N15" s="14"/>
      <c r="O15" s="14">
        <v>0</v>
      </c>
      <c r="P15" s="14">
        <v>10</v>
      </c>
      <c r="Q15" s="14">
        <v>9</v>
      </c>
      <c r="R15" s="14">
        <v>1</v>
      </c>
      <c r="S15" s="14">
        <v>0</v>
      </c>
      <c r="T15" s="14">
        <v>0</v>
      </c>
      <c r="U15" s="74">
        <v>5</v>
      </c>
      <c r="V15" s="14"/>
      <c r="W15" s="14">
        <v>0</v>
      </c>
      <c r="X15" s="14">
        <v>11</v>
      </c>
      <c r="Y15" s="14">
        <v>7</v>
      </c>
      <c r="Z15" s="14">
        <v>0</v>
      </c>
      <c r="AA15" s="14">
        <v>0</v>
      </c>
      <c r="AB15" s="14">
        <v>0</v>
      </c>
      <c r="AC15" s="74">
        <v>6</v>
      </c>
      <c r="AD15" s="15">
        <v>0</v>
      </c>
      <c r="AE15" s="101">
        <f t="shared" si="2"/>
        <v>22.64</v>
      </c>
      <c r="AF15" s="16">
        <f t="shared" si="3"/>
        <v>23.97</v>
      </c>
      <c r="AG15" s="102">
        <f t="shared" si="4"/>
        <v>19.310000000000002</v>
      </c>
      <c r="AH15" s="100">
        <f t="shared" si="5"/>
        <v>21.973333333333333</v>
      </c>
      <c r="AI15" s="60">
        <f t="shared" si="6"/>
        <v>62.5</v>
      </c>
      <c r="AJ15" s="60">
        <f t="shared" si="7"/>
        <v>0</v>
      </c>
      <c r="AK15" s="17">
        <v>4</v>
      </c>
      <c r="AL15" s="17">
        <v>4</v>
      </c>
      <c r="AM15" s="17">
        <v>5</v>
      </c>
      <c r="AN15" s="17">
        <v>4</v>
      </c>
      <c r="AO15" s="17">
        <v>8</v>
      </c>
      <c r="AP15" s="17">
        <v>7</v>
      </c>
      <c r="AQ15" s="17">
        <v>3</v>
      </c>
      <c r="AR15" s="17">
        <v>2</v>
      </c>
      <c r="AS15" s="17">
        <v>4</v>
      </c>
      <c r="AT15" s="17">
        <v>4</v>
      </c>
      <c r="AU15" s="76">
        <v>6</v>
      </c>
      <c r="AV15" s="18"/>
      <c r="AW15" s="17">
        <v>3</v>
      </c>
      <c r="AX15" s="17">
        <v>2</v>
      </c>
      <c r="AY15" s="17">
        <v>3</v>
      </c>
      <c r="AZ15" s="17">
        <v>2</v>
      </c>
      <c r="BA15" s="17">
        <v>6</v>
      </c>
      <c r="BB15" s="17">
        <v>4</v>
      </c>
      <c r="BC15" s="17">
        <v>4</v>
      </c>
      <c r="BD15" s="17">
        <v>4</v>
      </c>
      <c r="BE15" s="17">
        <v>4</v>
      </c>
      <c r="BF15" s="17">
        <v>2</v>
      </c>
      <c r="BG15" s="76">
        <v>9</v>
      </c>
      <c r="BH15" s="18"/>
      <c r="BI15" s="17">
        <v>2</v>
      </c>
      <c r="BJ15" s="17">
        <v>2</v>
      </c>
      <c r="BK15" s="17">
        <v>3</v>
      </c>
      <c r="BL15" s="17">
        <v>2</v>
      </c>
      <c r="BM15" s="17">
        <v>6</v>
      </c>
      <c r="BN15" s="17">
        <v>2</v>
      </c>
      <c r="BO15" s="17">
        <v>1</v>
      </c>
      <c r="BP15" s="17">
        <v>1</v>
      </c>
      <c r="BQ15" s="17">
        <v>4</v>
      </c>
      <c r="BR15" s="17">
        <v>1</v>
      </c>
      <c r="BS15" s="78">
        <v>6</v>
      </c>
      <c r="BT15" s="27">
        <v>1</v>
      </c>
      <c r="BU15" s="19">
        <f t="shared" si="8"/>
        <v>45</v>
      </c>
      <c r="BV15" s="20">
        <f t="shared" si="9"/>
        <v>75</v>
      </c>
      <c r="BW15" s="19">
        <f t="shared" si="10"/>
        <v>31.299999999999997</v>
      </c>
      <c r="BX15" s="20">
        <f t="shared" si="11"/>
        <v>22</v>
      </c>
      <c r="BY15" s="19">
        <f t="shared" si="12"/>
        <v>24.4</v>
      </c>
      <c r="BZ15" s="105">
        <f t="shared" si="13"/>
        <v>11</v>
      </c>
      <c r="CA15" s="103">
        <f t="shared" si="14"/>
        <v>33.566666666666663</v>
      </c>
      <c r="CB15" s="21">
        <f t="shared" si="15"/>
        <v>87.5</v>
      </c>
      <c r="CC15" s="21">
        <f t="shared" si="16"/>
        <v>8.3333333333333321</v>
      </c>
      <c r="CD15" s="61">
        <f t="shared" si="17"/>
        <v>75</v>
      </c>
      <c r="CE15" s="61" t="str">
        <f>IF(ISNONTEXT(#REF!),"",((N15+V15+AD15+AV15+BH15+BT15)/6)*25)</f>
        <v/>
      </c>
      <c r="CF15" s="80">
        <f t="shared" si="18"/>
        <v>75</v>
      </c>
      <c r="CG15" s="85">
        <f t="shared" si="19"/>
        <v>17.43333333333333</v>
      </c>
      <c r="CH15" s="22">
        <f t="shared" si="20"/>
        <v>9</v>
      </c>
      <c r="CI15" s="23">
        <f t="shared" si="21"/>
        <v>46.416666666666657</v>
      </c>
      <c r="CJ15" s="86">
        <f t="shared" si="22"/>
        <v>12</v>
      </c>
      <c r="CK15" s="82">
        <f t="shared" si="23"/>
        <v>63.849999999999987</v>
      </c>
      <c r="CL15" s="24">
        <f t="shared" si="24"/>
        <v>21</v>
      </c>
      <c r="CM15" s="95">
        <f t="shared" si="25"/>
        <v>10</v>
      </c>
      <c r="CN15" s="113">
        <f t="shared" si="26"/>
        <v>126</v>
      </c>
      <c r="CO15" s="86">
        <f t="shared" si="27"/>
        <v>10</v>
      </c>
      <c r="CP15" s="113">
        <f t="shared" si="28"/>
        <v>141</v>
      </c>
      <c r="CQ15" s="116">
        <f t="shared" si="29"/>
        <v>3</v>
      </c>
      <c r="CR15" s="85">
        <f t="shared" si="30"/>
        <v>17.43333333333333</v>
      </c>
      <c r="CS15" s="86">
        <f t="shared" si="31"/>
        <v>9</v>
      </c>
      <c r="CT15" s="85">
        <f t="shared" si="32"/>
        <v>46.416666666666657</v>
      </c>
      <c r="CU15" s="86">
        <f t="shared" si="33"/>
        <v>12</v>
      </c>
      <c r="CV15" s="82">
        <f t="shared" si="34"/>
        <v>63.849999999999987</v>
      </c>
      <c r="CW15" s="25">
        <f t="shared" si="35"/>
        <v>21</v>
      </c>
      <c r="CX15" s="88">
        <f t="shared" si="36"/>
        <v>10</v>
      </c>
      <c r="CY15" s="92">
        <f t="shared" si="37"/>
        <v>214.85</v>
      </c>
      <c r="CZ15" s="26">
        <f t="shared" si="38"/>
        <v>34</v>
      </c>
      <c r="DA15" s="93">
        <f t="shared" si="39"/>
        <v>9</v>
      </c>
      <c r="DB15" s="89"/>
    </row>
    <row r="16" spans="1:106" s="62" customFormat="1" x14ac:dyDescent="0.3">
      <c r="A16" s="115" t="s">
        <v>79</v>
      </c>
      <c r="B16" s="66"/>
      <c r="C16" s="69">
        <v>139</v>
      </c>
      <c r="D16" s="72">
        <f t="shared" si="0"/>
        <v>6</v>
      </c>
      <c r="E16" s="69">
        <v>134</v>
      </c>
      <c r="F16" s="72">
        <f t="shared" si="1"/>
        <v>5</v>
      </c>
      <c r="G16" s="13">
        <v>1</v>
      </c>
      <c r="H16" s="14">
        <v>13</v>
      </c>
      <c r="I16" s="14">
        <v>2</v>
      </c>
      <c r="J16" s="14">
        <v>1</v>
      </c>
      <c r="K16" s="14">
        <v>0</v>
      </c>
      <c r="L16" s="14">
        <v>0</v>
      </c>
      <c r="M16" s="74">
        <v>7</v>
      </c>
      <c r="N16" s="14"/>
      <c r="O16" s="14">
        <v>3</v>
      </c>
      <c r="P16" s="14">
        <v>12</v>
      </c>
      <c r="Q16" s="14">
        <v>2</v>
      </c>
      <c r="R16" s="14">
        <v>1</v>
      </c>
      <c r="S16" s="14">
        <v>0</v>
      </c>
      <c r="T16" s="14">
        <v>0</v>
      </c>
      <c r="U16" s="74">
        <v>7</v>
      </c>
      <c r="V16" s="14"/>
      <c r="W16" s="14">
        <v>1</v>
      </c>
      <c r="X16" s="14">
        <v>12</v>
      </c>
      <c r="Y16" s="14">
        <v>2</v>
      </c>
      <c r="Z16" s="14">
        <v>1</v>
      </c>
      <c r="AA16" s="14">
        <v>0</v>
      </c>
      <c r="AB16" s="14">
        <v>0</v>
      </c>
      <c r="AC16" s="74">
        <v>8</v>
      </c>
      <c r="AD16" s="15">
        <v>0</v>
      </c>
      <c r="AE16" s="101">
        <f t="shared" si="2"/>
        <v>14.66</v>
      </c>
      <c r="AF16" s="16">
        <f t="shared" si="3"/>
        <v>14.66</v>
      </c>
      <c r="AG16" s="102">
        <f t="shared" si="4"/>
        <v>14.66</v>
      </c>
      <c r="AH16" s="100">
        <f t="shared" si="5"/>
        <v>14.660000000000002</v>
      </c>
      <c r="AI16" s="60">
        <f t="shared" si="6"/>
        <v>91.666666666666657</v>
      </c>
      <c r="AJ16" s="60">
        <f t="shared" si="7"/>
        <v>0</v>
      </c>
      <c r="AK16" s="17">
        <v>3</v>
      </c>
      <c r="AL16" s="17">
        <v>2</v>
      </c>
      <c r="AM16" s="17">
        <v>3</v>
      </c>
      <c r="AN16" s="17">
        <v>2</v>
      </c>
      <c r="AO16" s="17">
        <v>6</v>
      </c>
      <c r="AP16" s="17">
        <v>1</v>
      </c>
      <c r="AQ16" s="17">
        <v>1</v>
      </c>
      <c r="AR16" s="17">
        <v>1</v>
      </c>
      <c r="AS16" s="17">
        <v>2</v>
      </c>
      <c r="AT16" s="17">
        <v>4</v>
      </c>
      <c r="AU16" s="76">
        <v>8</v>
      </c>
      <c r="AV16" s="18"/>
      <c r="AW16" s="17">
        <v>3</v>
      </c>
      <c r="AX16" s="17">
        <v>2</v>
      </c>
      <c r="AY16" s="17">
        <v>2</v>
      </c>
      <c r="AZ16" s="17">
        <v>2</v>
      </c>
      <c r="BA16" s="17">
        <v>6</v>
      </c>
      <c r="BB16" s="17">
        <v>4</v>
      </c>
      <c r="BC16" s="17">
        <v>2</v>
      </c>
      <c r="BD16" s="17">
        <v>2</v>
      </c>
      <c r="BE16" s="17">
        <v>2</v>
      </c>
      <c r="BF16" s="17">
        <v>4</v>
      </c>
      <c r="BG16" s="76">
        <v>11</v>
      </c>
      <c r="BH16" s="18"/>
      <c r="BI16" s="17">
        <v>6</v>
      </c>
      <c r="BJ16" s="17">
        <v>5</v>
      </c>
      <c r="BK16" s="17">
        <v>4</v>
      </c>
      <c r="BL16" s="17">
        <v>4</v>
      </c>
      <c r="BM16" s="17">
        <v>9</v>
      </c>
      <c r="BN16" s="17">
        <v>6</v>
      </c>
      <c r="BO16" s="17">
        <v>3</v>
      </c>
      <c r="BP16" s="17">
        <v>3</v>
      </c>
      <c r="BQ16" s="17">
        <v>5</v>
      </c>
      <c r="BR16" s="17">
        <v>4</v>
      </c>
      <c r="BS16" s="76">
        <v>7</v>
      </c>
      <c r="BT16" s="18">
        <v>0</v>
      </c>
      <c r="BU16" s="19">
        <f t="shared" si="8"/>
        <v>25.9</v>
      </c>
      <c r="BV16" s="20">
        <f t="shared" si="9"/>
        <v>14.75</v>
      </c>
      <c r="BW16" s="19">
        <f t="shared" si="10"/>
        <v>27.9</v>
      </c>
      <c r="BX16" s="20">
        <f t="shared" si="11"/>
        <v>1</v>
      </c>
      <c r="BY16" s="19">
        <f t="shared" si="12"/>
        <v>50.1</v>
      </c>
      <c r="BZ16" s="105">
        <f t="shared" si="13"/>
        <v>81.5</v>
      </c>
      <c r="CA16" s="103">
        <f t="shared" si="14"/>
        <v>34.633333333333333</v>
      </c>
      <c r="CB16" s="21">
        <f t="shared" si="15"/>
        <v>108.33333333333333</v>
      </c>
      <c r="CC16" s="21">
        <f t="shared" si="16"/>
        <v>0</v>
      </c>
      <c r="CD16" s="61">
        <f t="shared" si="17"/>
        <v>100</v>
      </c>
      <c r="CE16" s="61" t="str">
        <f>IF(ISNONTEXT(#REF!),"",((N16+V16+AD16+AV16+BH16+BT16)/6)*25)</f>
        <v/>
      </c>
      <c r="CF16" s="80">
        <f t="shared" si="18"/>
        <v>100</v>
      </c>
      <c r="CG16" s="85">
        <f t="shared" si="19"/>
        <v>0</v>
      </c>
      <c r="CH16" s="22">
        <f t="shared" si="20"/>
        <v>12</v>
      </c>
      <c r="CI16" s="23">
        <f t="shared" si="21"/>
        <v>36.583333333333329</v>
      </c>
      <c r="CJ16" s="86">
        <f t="shared" si="22"/>
        <v>13</v>
      </c>
      <c r="CK16" s="82">
        <f t="shared" si="23"/>
        <v>36.583333333333329</v>
      </c>
      <c r="CL16" s="24">
        <f t="shared" si="24"/>
        <v>25</v>
      </c>
      <c r="CM16" s="95">
        <f t="shared" si="25"/>
        <v>13</v>
      </c>
      <c r="CN16" s="113">
        <f t="shared" si="26"/>
        <v>139</v>
      </c>
      <c r="CO16" s="86">
        <f t="shared" si="27"/>
        <v>6</v>
      </c>
      <c r="CP16" s="113">
        <f t="shared" si="28"/>
        <v>134</v>
      </c>
      <c r="CQ16" s="86">
        <f t="shared" si="29"/>
        <v>5</v>
      </c>
      <c r="CR16" s="85">
        <f t="shared" si="30"/>
        <v>0</v>
      </c>
      <c r="CS16" s="86">
        <f t="shared" si="31"/>
        <v>12</v>
      </c>
      <c r="CT16" s="85">
        <f t="shared" si="32"/>
        <v>36.583333333333329</v>
      </c>
      <c r="CU16" s="86">
        <f t="shared" si="33"/>
        <v>13</v>
      </c>
      <c r="CV16" s="82">
        <f t="shared" si="34"/>
        <v>36.583333333333329</v>
      </c>
      <c r="CW16" s="25">
        <f t="shared" si="35"/>
        <v>25</v>
      </c>
      <c r="CX16" s="88">
        <f t="shared" si="36"/>
        <v>13</v>
      </c>
      <c r="CY16" s="92">
        <f t="shared" si="37"/>
        <v>176.58333333333331</v>
      </c>
      <c r="CZ16" s="26">
        <f t="shared" si="38"/>
        <v>36</v>
      </c>
      <c r="DA16" s="93">
        <f t="shared" si="39"/>
        <v>10</v>
      </c>
      <c r="DB16" s="89"/>
    </row>
    <row r="17" spans="1:106" s="62" customFormat="1" x14ac:dyDescent="0.3">
      <c r="A17" s="115" t="s">
        <v>66</v>
      </c>
      <c r="B17" s="68"/>
      <c r="C17" s="69">
        <v>136</v>
      </c>
      <c r="D17" s="72">
        <f t="shared" si="0"/>
        <v>8</v>
      </c>
      <c r="E17" s="69">
        <v>131</v>
      </c>
      <c r="F17" s="72">
        <f t="shared" si="1"/>
        <v>7</v>
      </c>
      <c r="G17" s="13">
        <v>2</v>
      </c>
      <c r="H17" s="14">
        <v>9</v>
      </c>
      <c r="I17" s="14">
        <v>7</v>
      </c>
      <c r="J17" s="14">
        <v>1</v>
      </c>
      <c r="K17" s="14">
        <v>0</v>
      </c>
      <c r="L17" s="14">
        <v>0</v>
      </c>
      <c r="M17" s="74">
        <v>6</v>
      </c>
      <c r="N17" s="14"/>
      <c r="O17" s="14">
        <v>2</v>
      </c>
      <c r="P17" s="14">
        <v>10</v>
      </c>
      <c r="Q17" s="14">
        <v>5</v>
      </c>
      <c r="R17" s="14">
        <v>1</v>
      </c>
      <c r="S17" s="14">
        <v>0</v>
      </c>
      <c r="T17" s="14">
        <v>0</v>
      </c>
      <c r="U17" s="74">
        <v>7</v>
      </c>
      <c r="V17" s="14"/>
      <c r="W17" s="14">
        <v>3</v>
      </c>
      <c r="X17" s="14">
        <v>11</v>
      </c>
      <c r="Y17" s="14">
        <v>4</v>
      </c>
      <c r="Z17" s="14">
        <v>1</v>
      </c>
      <c r="AA17" s="14">
        <v>0</v>
      </c>
      <c r="AB17" s="14">
        <v>0</v>
      </c>
      <c r="AC17" s="74">
        <v>6</v>
      </c>
      <c r="AD17" s="15">
        <v>0</v>
      </c>
      <c r="AE17" s="101">
        <f t="shared" si="2"/>
        <v>21.310000000000002</v>
      </c>
      <c r="AF17" s="16">
        <f t="shared" si="3"/>
        <v>18.649999999999999</v>
      </c>
      <c r="AG17" s="102">
        <f t="shared" si="4"/>
        <v>17.32</v>
      </c>
      <c r="AH17" s="100">
        <f t="shared" si="5"/>
        <v>19.093333333333334</v>
      </c>
      <c r="AI17" s="60">
        <f t="shared" si="6"/>
        <v>79.166666666666657</v>
      </c>
      <c r="AJ17" s="60">
        <f t="shared" si="7"/>
        <v>0</v>
      </c>
      <c r="AK17" s="17">
        <v>4</v>
      </c>
      <c r="AL17" s="17">
        <v>3</v>
      </c>
      <c r="AM17" s="17">
        <v>3</v>
      </c>
      <c r="AN17" s="17">
        <v>2</v>
      </c>
      <c r="AO17" s="17">
        <v>9</v>
      </c>
      <c r="AP17" s="17">
        <v>4</v>
      </c>
      <c r="AQ17" s="17">
        <v>4</v>
      </c>
      <c r="AR17" s="17">
        <v>4</v>
      </c>
      <c r="AS17" s="17">
        <v>4</v>
      </c>
      <c r="AT17" s="17">
        <v>4</v>
      </c>
      <c r="AU17" s="76">
        <v>9</v>
      </c>
      <c r="AV17" s="18"/>
      <c r="AW17" s="17">
        <v>2</v>
      </c>
      <c r="AX17" s="17">
        <v>2</v>
      </c>
      <c r="AY17" s="17">
        <v>2</v>
      </c>
      <c r="AZ17" s="17">
        <v>2</v>
      </c>
      <c r="BA17" s="17">
        <v>6</v>
      </c>
      <c r="BB17" s="17">
        <v>1</v>
      </c>
      <c r="BC17" s="17">
        <v>2</v>
      </c>
      <c r="BD17" s="17">
        <v>2</v>
      </c>
      <c r="BE17" s="17">
        <v>0</v>
      </c>
      <c r="BF17" s="17">
        <v>3</v>
      </c>
      <c r="BG17" s="76">
        <v>7</v>
      </c>
      <c r="BH17" s="18"/>
      <c r="BI17" s="17">
        <v>4</v>
      </c>
      <c r="BJ17" s="17">
        <v>4</v>
      </c>
      <c r="BK17" s="17">
        <v>5</v>
      </c>
      <c r="BL17" s="17">
        <v>5</v>
      </c>
      <c r="BM17" s="17">
        <v>8</v>
      </c>
      <c r="BN17" s="17">
        <v>5</v>
      </c>
      <c r="BO17" s="17">
        <v>5</v>
      </c>
      <c r="BP17" s="17">
        <v>4</v>
      </c>
      <c r="BQ17" s="17">
        <v>4</v>
      </c>
      <c r="BR17" s="17">
        <v>5</v>
      </c>
      <c r="BS17" s="78">
        <v>6</v>
      </c>
      <c r="BT17" s="27">
        <v>0</v>
      </c>
      <c r="BU17" s="19">
        <f t="shared" si="8"/>
        <v>38.5</v>
      </c>
      <c r="BV17" s="20">
        <f t="shared" si="9"/>
        <v>40</v>
      </c>
      <c r="BW17" s="19">
        <f t="shared" si="10"/>
        <v>22.8</v>
      </c>
      <c r="BX17" s="20">
        <f t="shared" si="11"/>
        <v>13.25</v>
      </c>
      <c r="BY17" s="19">
        <f t="shared" si="12"/>
        <v>48.8</v>
      </c>
      <c r="BZ17" s="105">
        <f t="shared" si="13"/>
        <v>84.5</v>
      </c>
      <c r="CA17" s="103">
        <f t="shared" si="14"/>
        <v>36.699999999999996</v>
      </c>
      <c r="CB17" s="21">
        <f t="shared" si="15"/>
        <v>91.666666666666657</v>
      </c>
      <c r="CC17" s="21">
        <f t="shared" si="16"/>
        <v>0</v>
      </c>
      <c r="CD17" s="61">
        <f t="shared" si="17"/>
        <v>85.416666666666657</v>
      </c>
      <c r="CE17" s="61" t="str">
        <f>IF(ISNONTEXT(#REF!),"",((N17+V17+AD17+AV17+BH17+BT17)/6)*25)</f>
        <v/>
      </c>
      <c r="CF17" s="80">
        <f t="shared" si="18"/>
        <v>85.416666666666657</v>
      </c>
      <c r="CG17" s="85">
        <f t="shared" si="19"/>
        <v>5.0250000000000057</v>
      </c>
      <c r="CH17" s="22">
        <f t="shared" si="20"/>
        <v>11</v>
      </c>
      <c r="CI17" s="23">
        <f t="shared" si="21"/>
        <v>49.041666666666657</v>
      </c>
      <c r="CJ17" s="86">
        <f t="shared" si="22"/>
        <v>11</v>
      </c>
      <c r="CK17" s="82">
        <f t="shared" si="23"/>
        <v>54.066666666666663</v>
      </c>
      <c r="CL17" s="24">
        <f t="shared" si="24"/>
        <v>22</v>
      </c>
      <c r="CM17" s="95">
        <f t="shared" si="25"/>
        <v>11</v>
      </c>
      <c r="CN17" s="113">
        <f t="shared" si="26"/>
        <v>136</v>
      </c>
      <c r="CO17" s="86">
        <f t="shared" si="27"/>
        <v>8</v>
      </c>
      <c r="CP17" s="113">
        <f t="shared" si="28"/>
        <v>131</v>
      </c>
      <c r="CQ17" s="86">
        <f t="shared" si="29"/>
        <v>7</v>
      </c>
      <c r="CR17" s="85">
        <f t="shared" si="30"/>
        <v>5.0250000000000057</v>
      </c>
      <c r="CS17" s="86">
        <f t="shared" si="31"/>
        <v>11</v>
      </c>
      <c r="CT17" s="85">
        <f t="shared" si="32"/>
        <v>49.041666666666657</v>
      </c>
      <c r="CU17" s="86">
        <f t="shared" si="33"/>
        <v>11</v>
      </c>
      <c r="CV17" s="82">
        <f t="shared" si="34"/>
        <v>54.066666666666663</v>
      </c>
      <c r="CW17" s="25">
        <f t="shared" si="35"/>
        <v>22</v>
      </c>
      <c r="CX17" s="88">
        <f t="shared" si="36"/>
        <v>11</v>
      </c>
      <c r="CY17" s="92">
        <f t="shared" si="37"/>
        <v>193.06666666666666</v>
      </c>
      <c r="CZ17" s="26">
        <f t="shared" si="38"/>
        <v>37</v>
      </c>
      <c r="DA17" s="93">
        <f t="shared" si="39"/>
        <v>11</v>
      </c>
      <c r="DB17" s="89"/>
    </row>
    <row r="18" spans="1:106" s="62" customFormat="1" x14ac:dyDescent="0.3">
      <c r="A18" s="115" t="s">
        <v>65</v>
      </c>
      <c r="B18" s="68"/>
      <c r="C18" s="69">
        <v>86</v>
      </c>
      <c r="D18" s="72">
        <f t="shared" si="0"/>
        <v>13</v>
      </c>
      <c r="E18" s="69">
        <v>102</v>
      </c>
      <c r="F18" s="72">
        <f t="shared" si="1"/>
        <v>12</v>
      </c>
      <c r="G18" s="13">
        <v>2</v>
      </c>
      <c r="H18" s="14">
        <v>13</v>
      </c>
      <c r="I18" s="14">
        <v>2</v>
      </c>
      <c r="J18" s="14">
        <v>0</v>
      </c>
      <c r="K18" s="14">
        <v>0</v>
      </c>
      <c r="L18" s="14">
        <v>0</v>
      </c>
      <c r="M18" s="74">
        <v>2</v>
      </c>
      <c r="N18" s="14"/>
      <c r="O18" s="14">
        <v>2</v>
      </c>
      <c r="P18" s="14">
        <v>11</v>
      </c>
      <c r="Q18" s="14">
        <v>3</v>
      </c>
      <c r="R18" s="14">
        <v>0</v>
      </c>
      <c r="S18" s="14">
        <v>0</v>
      </c>
      <c r="T18" s="14">
        <v>0</v>
      </c>
      <c r="U18" s="74">
        <v>3</v>
      </c>
      <c r="V18" s="14"/>
      <c r="W18" s="14">
        <v>3</v>
      </c>
      <c r="X18" s="14">
        <v>14</v>
      </c>
      <c r="Y18" s="14">
        <v>2</v>
      </c>
      <c r="Z18" s="14">
        <v>0</v>
      </c>
      <c r="AA18" s="14">
        <v>0</v>
      </c>
      <c r="AB18" s="14">
        <v>0</v>
      </c>
      <c r="AC18" s="74">
        <v>3</v>
      </c>
      <c r="AD18" s="15">
        <v>0</v>
      </c>
      <c r="AE18" s="101">
        <f t="shared" si="2"/>
        <v>12.66</v>
      </c>
      <c r="AF18" s="16">
        <f t="shared" si="3"/>
        <v>13.99</v>
      </c>
      <c r="AG18" s="102">
        <f t="shared" si="4"/>
        <v>12.66</v>
      </c>
      <c r="AH18" s="100">
        <f t="shared" si="5"/>
        <v>13.103333333333333</v>
      </c>
      <c r="AI18" s="60">
        <f t="shared" si="6"/>
        <v>33.333333333333329</v>
      </c>
      <c r="AJ18" s="60">
        <f t="shared" si="7"/>
        <v>0</v>
      </c>
      <c r="AK18" s="17">
        <v>3</v>
      </c>
      <c r="AL18" s="17">
        <v>2</v>
      </c>
      <c r="AM18" s="17">
        <v>2</v>
      </c>
      <c r="AN18" s="17">
        <v>2</v>
      </c>
      <c r="AO18" s="17">
        <v>9</v>
      </c>
      <c r="AP18" s="17">
        <v>1</v>
      </c>
      <c r="AQ18" s="17">
        <v>1</v>
      </c>
      <c r="AR18" s="17">
        <v>1</v>
      </c>
      <c r="AS18" s="17">
        <v>0</v>
      </c>
      <c r="AT18" s="17">
        <v>3</v>
      </c>
      <c r="AU18" s="76">
        <v>2</v>
      </c>
      <c r="AV18" s="18"/>
      <c r="AW18" s="17">
        <v>3</v>
      </c>
      <c r="AX18" s="17">
        <v>2</v>
      </c>
      <c r="AY18" s="17">
        <v>2</v>
      </c>
      <c r="AZ18" s="17">
        <v>2</v>
      </c>
      <c r="BA18" s="17">
        <v>6</v>
      </c>
      <c r="BB18" s="17">
        <v>2</v>
      </c>
      <c r="BC18" s="17">
        <v>2</v>
      </c>
      <c r="BD18" s="17">
        <v>0</v>
      </c>
      <c r="BE18" s="17">
        <v>2</v>
      </c>
      <c r="BF18" s="17">
        <v>2</v>
      </c>
      <c r="BG18" s="76">
        <v>2</v>
      </c>
      <c r="BH18" s="18"/>
      <c r="BI18" s="17">
        <v>3</v>
      </c>
      <c r="BJ18" s="17">
        <v>2</v>
      </c>
      <c r="BK18" s="17">
        <v>6</v>
      </c>
      <c r="BL18" s="17">
        <v>4</v>
      </c>
      <c r="BM18" s="17">
        <v>8</v>
      </c>
      <c r="BN18" s="17">
        <v>6</v>
      </c>
      <c r="BO18" s="17">
        <v>4</v>
      </c>
      <c r="BP18" s="17">
        <v>4</v>
      </c>
      <c r="BQ18" s="17">
        <v>4</v>
      </c>
      <c r="BR18" s="17">
        <v>5</v>
      </c>
      <c r="BS18" s="78">
        <v>3</v>
      </c>
      <c r="BT18" s="27">
        <v>0</v>
      </c>
      <c r="BU18" s="19">
        <f t="shared" si="8"/>
        <v>26.1</v>
      </c>
      <c r="BV18" s="20">
        <f t="shared" si="9"/>
        <v>52.75</v>
      </c>
      <c r="BW18" s="19">
        <f t="shared" si="10"/>
        <v>24.3</v>
      </c>
      <c r="BX18" s="20">
        <f t="shared" si="11"/>
        <v>48.25</v>
      </c>
      <c r="BY18" s="19">
        <f t="shared" si="12"/>
        <v>43.3</v>
      </c>
      <c r="BZ18" s="105">
        <f t="shared" si="13"/>
        <v>89.5</v>
      </c>
      <c r="CA18" s="103">
        <f t="shared" si="14"/>
        <v>31.233333333333334</v>
      </c>
      <c r="CB18" s="21">
        <f t="shared" si="15"/>
        <v>29.166666666666668</v>
      </c>
      <c r="CC18" s="21">
        <f t="shared" si="16"/>
        <v>0</v>
      </c>
      <c r="CD18" s="61">
        <f t="shared" si="17"/>
        <v>31.25</v>
      </c>
      <c r="CE18" s="61" t="str">
        <f>IF(ISNONTEXT(#REF!),"",((N18+V18+AD18+AV18+BH18+BT18)/6)*25)</f>
        <v/>
      </c>
      <c r="CF18" s="80">
        <f t="shared" si="18"/>
        <v>31.25</v>
      </c>
      <c r="CG18" s="85">
        <f t="shared" si="19"/>
        <v>17.133333333333333</v>
      </c>
      <c r="CH18" s="22">
        <f t="shared" si="20"/>
        <v>10</v>
      </c>
      <c r="CI18" s="23">
        <f t="shared" si="21"/>
        <v>62.458333333333343</v>
      </c>
      <c r="CJ18" s="86">
        <f t="shared" si="22"/>
        <v>9</v>
      </c>
      <c r="CK18" s="82">
        <f t="shared" si="23"/>
        <v>79.591666666666669</v>
      </c>
      <c r="CL18" s="24">
        <f t="shared" si="24"/>
        <v>19</v>
      </c>
      <c r="CM18" s="95">
        <f t="shared" si="25"/>
        <v>9</v>
      </c>
      <c r="CN18" s="113">
        <f t="shared" si="26"/>
        <v>86</v>
      </c>
      <c r="CO18" s="86">
        <f t="shared" si="27"/>
        <v>13</v>
      </c>
      <c r="CP18" s="113">
        <f t="shared" si="28"/>
        <v>102</v>
      </c>
      <c r="CQ18" s="86">
        <f t="shared" si="29"/>
        <v>12</v>
      </c>
      <c r="CR18" s="85">
        <f t="shared" si="30"/>
        <v>17.133333333333333</v>
      </c>
      <c r="CS18" s="86">
        <f t="shared" si="31"/>
        <v>10</v>
      </c>
      <c r="CT18" s="85">
        <f t="shared" si="32"/>
        <v>62.458333333333343</v>
      </c>
      <c r="CU18" s="86">
        <f t="shared" si="33"/>
        <v>9</v>
      </c>
      <c r="CV18" s="82">
        <f t="shared" si="34"/>
        <v>79.591666666666669</v>
      </c>
      <c r="CW18" s="25">
        <f t="shared" si="35"/>
        <v>19</v>
      </c>
      <c r="CX18" s="88">
        <f t="shared" si="36"/>
        <v>9</v>
      </c>
      <c r="CY18" s="92">
        <f t="shared" si="37"/>
        <v>194.59166666666667</v>
      </c>
      <c r="CZ18" s="26">
        <f t="shared" si="38"/>
        <v>44</v>
      </c>
      <c r="DA18" s="93">
        <f t="shared" si="39"/>
        <v>12</v>
      </c>
      <c r="DB18" s="89"/>
    </row>
    <row r="19" spans="1:106" s="62" customFormat="1" x14ac:dyDescent="0.3">
      <c r="A19" s="115" t="s">
        <v>64</v>
      </c>
      <c r="B19" s="68"/>
      <c r="C19" s="69">
        <v>115</v>
      </c>
      <c r="D19" s="72">
        <f t="shared" si="0"/>
        <v>12</v>
      </c>
      <c r="E19" s="69">
        <v>95</v>
      </c>
      <c r="F19" s="72">
        <f t="shared" si="1"/>
        <v>13</v>
      </c>
      <c r="G19" s="13">
        <v>4</v>
      </c>
      <c r="H19" s="14">
        <v>8</v>
      </c>
      <c r="I19" s="14">
        <v>2</v>
      </c>
      <c r="J19" s="14">
        <v>0</v>
      </c>
      <c r="K19" s="14">
        <v>0</v>
      </c>
      <c r="L19" s="14">
        <v>0</v>
      </c>
      <c r="M19" s="74">
        <v>4</v>
      </c>
      <c r="N19" s="14"/>
      <c r="O19" s="14">
        <v>1</v>
      </c>
      <c r="P19" s="14">
        <v>6</v>
      </c>
      <c r="Q19" s="14">
        <v>3</v>
      </c>
      <c r="R19" s="14">
        <v>0</v>
      </c>
      <c r="S19" s="14">
        <v>0</v>
      </c>
      <c r="T19" s="14">
        <v>0</v>
      </c>
      <c r="U19" s="74">
        <v>3</v>
      </c>
      <c r="V19" s="14"/>
      <c r="W19" s="14">
        <v>2</v>
      </c>
      <c r="X19" s="14">
        <v>6</v>
      </c>
      <c r="Y19" s="14">
        <v>2</v>
      </c>
      <c r="Z19" s="14">
        <v>0</v>
      </c>
      <c r="AA19" s="14">
        <v>0</v>
      </c>
      <c r="AB19" s="14">
        <v>0</v>
      </c>
      <c r="AC19" s="74">
        <v>3</v>
      </c>
      <c r="AD19" s="15">
        <v>0</v>
      </c>
      <c r="AE19" s="101">
        <f t="shared" si="2"/>
        <v>12.66</v>
      </c>
      <c r="AF19" s="16">
        <f t="shared" si="3"/>
        <v>9.33</v>
      </c>
      <c r="AG19" s="102">
        <f t="shared" si="4"/>
        <v>8</v>
      </c>
      <c r="AH19" s="100">
        <f t="shared" si="5"/>
        <v>9.9966666666666679</v>
      </c>
      <c r="AI19" s="60">
        <f t="shared" si="6"/>
        <v>41.666666666666671</v>
      </c>
      <c r="AJ19" s="60">
        <f t="shared" si="7"/>
        <v>0</v>
      </c>
      <c r="AK19" s="17">
        <v>2</v>
      </c>
      <c r="AL19" s="17">
        <v>2</v>
      </c>
      <c r="AM19" s="17">
        <v>2</v>
      </c>
      <c r="AN19" s="17">
        <v>1</v>
      </c>
      <c r="AO19" s="17">
        <v>6</v>
      </c>
      <c r="AP19" s="17">
        <v>2</v>
      </c>
      <c r="AQ19" s="17">
        <v>2</v>
      </c>
      <c r="AR19" s="17">
        <v>2</v>
      </c>
      <c r="AS19" s="17">
        <v>2</v>
      </c>
      <c r="AT19" s="17">
        <v>2</v>
      </c>
      <c r="AU19" s="76">
        <v>9</v>
      </c>
      <c r="AV19" s="18"/>
      <c r="AW19" s="17">
        <v>2</v>
      </c>
      <c r="AX19" s="17">
        <v>2</v>
      </c>
      <c r="AY19" s="17">
        <v>2</v>
      </c>
      <c r="AZ19" s="17">
        <v>2</v>
      </c>
      <c r="BA19" s="17">
        <v>6</v>
      </c>
      <c r="BB19" s="17">
        <v>1</v>
      </c>
      <c r="BC19" s="17">
        <v>1</v>
      </c>
      <c r="BD19" s="17">
        <v>2</v>
      </c>
      <c r="BE19" s="17">
        <v>2</v>
      </c>
      <c r="BF19" s="17">
        <v>0</v>
      </c>
      <c r="BG19" s="76">
        <v>4</v>
      </c>
      <c r="BH19" s="18"/>
      <c r="BI19" s="17">
        <v>4</v>
      </c>
      <c r="BJ19" s="17">
        <v>4</v>
      </c>
      <c r="BK19" s="17">
        <v>6</v>
      </c>
      <c r="BL19" s="17">
        <v>5</v>
      </c>
      <c r="BM19" s="17">
        <v>10</v>
      </c>
      <c r="BN19" s="17">
        <v>6</v>
      </c>
      <c r="BO19" s="17">
        <v>3</v>
      </c>
      <c r="BP19" s="17">
        <v>5</v>
      </c>
      <c r="BQ19" s="17">
        <v>4</v>
      </c>
      <c r="BR19" s="17">
        <v>4</v>
      </c>
      <c r="BS19" s="78">
        <v>4</v>
      </c>
      <c r="BT19" s="27">
        <v>0</v>
      </c>
      <c r="BU19" s="19">
        <f t="shared" si="8"/>
        <v>22</v>
      </c>
      <c r="BV19" s="20">
        <f t="shared" si="9"/>
        <v>-1.25</v>
      </c>
      <c r="BW19" s="19">
        <f t="shared" si="10"/>
        <v>21.6</v>
      </c>
      <c r="BX19" s="20">
        <f t="shared" si="11"/>
        <v>29</v>
      </c>
      <c r="BY19" s="19">
        <f t="shared" si="12"/>
        <v>51.2</v>
      </c>
      <c r="BZ19" s="105">
        <f t="shared" si="13"/>
        <v>103</v>
      </c>
      <c r="CA19" s="103">
        <f t="shared" si="14"/>
        <v>31.600000000000005</v>
      </c>
      <c r="CB19" s="21">
        <f t="shared" si="15"/>
        <v>70.833333333333343</v>
      </c>
      <c r="CC19" s="21">
        <f t="shared" si="16"/>
        <v>0</v>
      </c>
      <c r="CD19" s="61">
        <f t="shared" si="17"/>
        <v>56.25</v>
      </c>
      <c r="CE19" s="61" t="str">
        <f>IF(ISNONTEXT(#REF!),"",((N19+V19+AD19+AV19+BH19+BT19)/6)*25)</f>
        <v/>
      </c>
      <c r="CF19" s="80">
        <f t="shared" si="18"/>
        <v>56.25</v>
      </c>
      <c r="CG19" s="85">
        <f t="shared" si="19"/>
        <v>0</v>
      </c>
      <c r="CH19" s="22">
        <f t="shared" si="20"/>
        <v>12</v>
      </c>
      <c r="CI19" s="23">
        <f t="shared" si="21"/>
        <v>50.875000000000014</v>
      </c>
      <c r="CJ19" s="86">
        <f t="shared" si="22"/>
        <v>10</v>
      </c>
      <c r="CK19" s="82">
        <f t="shared" si="23"/>
        <v>50.875000000000014</v>
      </c>
      <c r="CL19" s="24">
        <f t="shared" si="24"/>
        <v>22</v>
      </c>
      <c r="CM19" s="95">
        <f t="shared" si="25"/>
        <v>11</v>
      </c>
      <c r="CN19" s="113">
        <f t="shared" si="26"/>
        <v>115</v>
      </c>
      <c r="CO19" s="86">
        <f t="shared" si="27"/>
        <v>12</v>
      </c>
      <c r="CP19" s="113">
        <f t="shared" si="28"/>
        <v>95</v>
      </c>
      <c r="CQ19" s="86">
        <f t="shared" si="29"/>
        <v>13</v>
      </c>
      <c r="CR19" s="85">
        <f t="shared" si="30"/>
        <v>0</v>
      </c>
      <c r="CS19" s="86">
        <f t="shared" si="31"/>
        <v>12</v>
      </c>
      <c r="CT19" s="85">
        <f t="shared" si="32"/>
        <v>50.875000000000014</v>
      </c>
      <c r="CU19" s="86">
        <f t="shared" si="33"/>
        <v>10</v>
      </c>
      <c r="CV19" s="82">
        <f t="shared" si="34"/>
        <v>50.875000000000014</v>
      </c>
      <c r="CW19" s="25">
        <f t="shared" si="35"/>
        <v>22</v>
      </c>
      <c r="CX19" s="88">
        <f t="shared" si="36"/>
        <v>11</v>
      </c>
      <c r="CY19" s="92">
        <f t="shared" si="37"/>
        <v>157.875</v>
      </c>
      <c r="CZ19" s="26">
        <f t="shared" si="38"/>
        <v>47</v>
      </c>
      <c r="DA19" s="93">
        <f t="shared" si="39"/>
        <v>13</v>
      </c>
      <c r="DB19" s="89"/>
    </row>
    <row r="20" spans="1:106" s="2" customFormat="1" ht="29.25" customHeight="1" x14ac:dyDescent="0.3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6" s="2" customFormat="1" ht="29.25" customHeight="1" x14ac:dyDescent="0.3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6" s="2" customFormat="1" ht="29.25" customHeight="1" x14ac:dyDescent="0.3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6" s="2" customFormat="1" ht="29.25" customHeight="1" x14ac:dyDescent="0.3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6" s="2" customFormat="1" ht="29.25" customHeight="1" x14ac:dyDescent="0.3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6" s="2" customFormat="1" ht="29.25" customHeight="1" x14ac:dyDescent="0.3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6" s="2" customFormat="1" ht="29.25" customHeight="1" x14ac:dyDescent="0.3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6" s="2" customFormat="1" ht="29.25" customHeight="1" x14ac:dyDescent="0.3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6" s="2" customFormat="1" ht="29.25" customHeight="1" x14ac:dyDescent="0.3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6" s="2" customFormat="1" ht="29.25" customHeight="1" x14ac:dyDescent="0.3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6" s="2" customFormat="1" ht="29.25" customHeight="1" x14ac:dyDescent="0.3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6" s="2" customFormat="1" ht="29.25" customHeight="1" x14ac:dyDescent="0.3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6" s="2" customFormat="1" ht="29.25" customHeight="1" x14ac:dyDescent="0.3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3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3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3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3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3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3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3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3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3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3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3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3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3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3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3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3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3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3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3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3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3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3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3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3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3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3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3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3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3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3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3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3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3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3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3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3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3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3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3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3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3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3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3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3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3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3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3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3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3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3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3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3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3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3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3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3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3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3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3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3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3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3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3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3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3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3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3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3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3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3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3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3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3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3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3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3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3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3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3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3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3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3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3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3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3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3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3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3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3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3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3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3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3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3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3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3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3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3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3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3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3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3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3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3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3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3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3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3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3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3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3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3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3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3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3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3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3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3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3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3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3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3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3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3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3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3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3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3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3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3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3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3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3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3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3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3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3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3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3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3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3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3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3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3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3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3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3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3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3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3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3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3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3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3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3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3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3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3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3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3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3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3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3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3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3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3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3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3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3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3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3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3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3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3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3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3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3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3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3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3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3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3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3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3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3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3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3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3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3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3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3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3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3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3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3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3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3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3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3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3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3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3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3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3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3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3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3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3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3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3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3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3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3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3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3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3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3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3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3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3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3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3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3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3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3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3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3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3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3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3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3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3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3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3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3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3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3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3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3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3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3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3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3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3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3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3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3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3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3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3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3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3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3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3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3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3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3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3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3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3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3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3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3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3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3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3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3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3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3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3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3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3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3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3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3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3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3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3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3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3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3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3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3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3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3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3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3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3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3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3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3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3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3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3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3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3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3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3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3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3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3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3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3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3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7" s="2" customFormat="1" ht="29.25" customHeight="1" x14ac:dyDescent="0.3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7" s="2" customFormat="1" ht="29.25" customHeight="1" x14ac:dyDescent="0.3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7" s="2" customFormat="1" ht="29.25" customHeight="1" x14ac:dyDescent="0.3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7" s="2" customFormat="1" ht="29.25" customHeight="1" x14ac:dyDescent="0.3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7" s="2" customFormat="1" ht="29.25" customHeight="1" x14ac:dyDescent="0.3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7" s="2" customFormat="1" ht="29.25" customHeight="1" x14ac:dyDescent="0.3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7" s="2" customFormat="1" ht="29.25" customHeight="1" x14ac:dyDescent="0.3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7" s="2" customFormat="1" ht="29.25" customHeight="1" x14ac:dyDescent="0.3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7" s="2" customFormat="1" ht="29.25" customHeight="1" x14ac:dyDescent="0.3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7" s="2" customFormat="1" ht="29.25" customHeight="1" x14ac:dyDescent="0.3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7" s="2" customFormat="1" ht="29.25" customHeight="1" x14ac:dyDescent="0.3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7" s="2" customFormat="1" ht="29.25" customHeight="1" x14ac:dyDescent="0.3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  <c r="DB348" s="1"/>
      <c r="DC348" s="1"/>
    </row>
  </sheetData>
  <protectedRanges>
    <protectedRange sqref="G5 O5 W5 P1:AJ4 BT5:BZ5 AR1:AV4 AK5:AT5 AV5:BF5 BD1:BH4 BH5:BR5 BP1:CC4 BP20:CC65419 AK6:AN6 AP6:AZ6 BB6:BL6 BN6:BZ6 BD20:BH65419 P20:AJ65419 AR20:AV65419 AK7:BT19 BX7:BX19 BV7:BV19 BZ7:BZ19" name="Tartomány1"/>
    <protectedRange sqref="BU7:BU19" name="Tartomány1_2_1"/>
    <protectedRange sqref="BW7:BW19" name="Tartomány1_3_1_1_1_1_2"/>
    <protectedRange sqref="BY7:BY19" name="Tartomány1_5_1_1_1"/>
    <protectedRange sqref="AO6" name="Tartomány1_1"/>
    <protectedRange sqref="BA6" name="Tartomány1_2"/>
    <protectedRange sqref="BM6" name="Tartomány1_3"/>
  </protectedRanges>
  <sortState ref="A7:DC19">
    <sortCondition ref="DA7:DA19"/>
  </sortState>
  <mergeCells count="36">
    <mergeCell ref="O5:V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A5:A6"/>
    <mergeCell ref="B5:B6"/>
    <mergeCell ref="C5:D5"/>
    <mergeCell ref="E5:F5"/>
    <mergeCell ref="G5:N5"/>
    <mergeCell ref="CN5:CO5"/>
    <mergeCell ref="CP5:CQ5"/>
    <mergeCell ref="AK5:AV5"/>
    <mergeCell ref="AW5:BH5"/>
    <mergeCell ref="CY4:DA5"/>
    <mergeCell ref="W5:AD5"/>
    <mergeCell ref="AE5:AE6"/>
    <mergeCell ref="AF5:AF6"/>
    <mergeCell ref="AG5:AG6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</mergeCells>
  <conditionalFormatting sqref="AW8 BI8">
    <cfRule type="top10" dxfId="355" priority="325" bottom="1" rank="1"/>
    <cfRule type="top10" dxfId="354" priority="326" rank="1"/>
  </conditionalFormatting>
  <conditionalFormatting sqref="AX8 BJ8">
    <cfRule type="top10" dxfId="353" priority="323" bottom="1" rank="1"/>
    <cfRule type="top10" dxfId="352" priority="324" rank="1"/>
  </conditionalFormatting>
  <conditionalFormatting sqref="AY8 BK8">
    <cfRule type="top10" dxfId="351" priority="321" bottom="1" rank="1"/>
    <cfRule type="top10" dxfId="350" priority="322" rank="1"/>
  </conditionalFormatting>
  <conditionalFormatting sqref="AZ8 BL8">
    <cfRule type="top10" dxfId="349" priority="319" bottom="1" rank="1"/>
    <cfRule type="top10" dxfId="348" priority="320" rank="1"/>
  </conditionalFormatting>
  <conditionalFormatting sqref="BA8 BM8">
    <cfRule type="top10" dxfId="347" priority="317" bottom="1" rank="1"/>
    <cfRule type="top10" dxfId="346" priority="318" rank="1"/>
  </conditionalFormatting>
  <conditionalFormatting sqref="BB8 BN8">
    <cfRule type="top10" dxfId="345" priority="315" bottom="1" rank="1"/>
    <cfRule type="top10" dxfId="344" priority="316" rank="1"/>
  </conditionalFormatting>
  <conditionalFormatting sqref="BC8 BO8">
    <cfRule type="top10" dxfId="343" priority="313" bottom="1" rank="1"/>
    <cfRule type="top10" dxfId="342" priority="314" rank="1"/>
  </conditionalFormatting>
  <conditionalFormatting sqref="BD8 BP8">
    <cfRule type="top10" dxfId="341" priority="311" bottom="1" rank="1"/>
    <cfRule type="top10" dxfId="340" priority="312" rank="1"/>
  </conditionalFormatting>
  <conditionalFormatting sqref="BE8 BQ8">
    <cfRule type="top10" dxfId="339" priority="309" bottom="1" rank="1"/>
    <cfRule type="top10" dxfId="338" priority="310" rank="1"/>
  </conditionalFormatting>
  <conditionalFormatting sqref="BF8 BR8">
    <cfRule type="top10" dxfId="337" priority="307" bottom="1" rank="1"/>
    <cfRule type="top10" dxfId="336" priority="308" rank="1"/>
  </conditionalFormatting>
  <conditionalFormatting sqref="AW9 BI9">
    <cfRule type="top10" dxfId="335" priority="305" bottom="1" rank="1"/>
    <cfRule type="top10" dxfId="334" priority="306" rank="1"/>
  </conditionalFormatting>
  <conditionalFormatting sqref="AX9 BJ9">
    <cfRule type="top10" dxfId="333" priority="303" bottom="1" rank="1"/>
    <cfRule type="top10" dxfId="332" priority="304" rank="1"/>
  </conditionalFormatting>
  <conditionalFormatting sqref="AY9 BK9">
    <cfRule type="top10" dxfId="331" priority="301" bottom="1" rank="1"/>
    <cfRule type="top10" dxfId="330" priority="302" rank="1"/>
  </conditionalFormatting>
  <conditionalFormatting sqref="AZ9 BL9">
    <cfRule type="top10" dxfId="329" priority="299" bottom="1" rank="1"/>
    <cfRule type="top10" dxfId="328" priority="300" rank="1"/>
  </conditionalFormatting>
  <conditionalFormatting sqref="BA9 BM9">
    <cfRule type="top10" dxfId="327" priority="297" bottom="1" rank="1"/>
    <cfRule type="top10" dxfId="326" priority="298" rank="1"/>
  </conditionalFormatting>
  <conditionalFormatting sqref="BB9 BN9">
    <cfRule type="top10" dxfId="325" priority="295" bottom="1" rank="1"/>
    <cfRule type="top10" dxfId="324" priority="296" rank="1"/>
  </conditionalFormatting>
  <conditionalFormatting sqref="BC9 BO9">
    <cfRule type="top10" dxfId="323" priority="293" bottom="1" rank="1"/>
    <cfRule type="top10" dxfId="322" priority="294" rank="1"/>
  </conditionalFormatting>
  <conditionalFormatting sqref="BD9 BP9">
    <cfRule type="top10" dxfId="321" priority="291" bottom="1" rank="1"/>
    <cfRule type="top10" dxfId="320" priority="292" rank="1"/>
  </conditionalFormatting>
  <conditionalFormatting sqref="BE9 BQ9">
    <cfRule type="top10" dxfId="319" priority="289" bottom="1" rank="1"/>
    <cfRule type="top10" dxfId="318" priority="290" rank="1"/>
  </conditionalFormatting>
  <conditionalFormatting sqref="BF9 BR9">
    <cfRule type="top10" dxfId="317" priority="287" bottom="1" rank="1"/>
    <cfRule type="top10" dxfId="316" priority="288" rank="1"/>
  </conditionalFormatting>
  <conditionalFormatting sqref="AK8">
    <cfRule type="top10" dxfId="315" priority="285" bottom="1" rank="1"/>
    <cfRule type="top10" dxfId="314" priority="286" rank="1"/>
  </conditionalFormatting>
  <conditionalFormatting sqref="AW8">
    <cfRule type="top10" dxfId="313" priority="283" bottom="1" rank="1"/>
    <cfRule type="top10" dxfId="312" priority="284" rank="1"/>
  </conditionalFormatting>
  <conditionalFormatting sqref="BI8">
    <cfRule type="top10" dxfId="311" priority="281" bottom="1" rank="1"/>
    <cfRule type="top10" dxfId="310" priority="282" rank="1"/>
  </conditionalFormatting>
  <conditionalFormatting sqref="AK8">
    <cfRule type="top10" dxfId="309" priority="279" bottom="1" rank="1"/>
    <cfRule type="top10" dxfId="308" priority="280" rank="1"/>
  </conditionalFormatting>
  <conditionalFormatting sqref="AL8">
    <cfRule type="top10" dxfId="307" priority="277" bottom="1" rank="1"/>
    <cfRule type="top10" dxfId="306" priority="278" rank="1"/>
  </conditionalFormatting>
  <conditionalFormatting sqref="AM8">
    <cfRule type="top10" dxfId="305" priority="275" bottom="1" rank="1"/>
    <cfRule type="top10" dxfId="304" priority="276" rank="1"/>
  </conditionalFormatting>
  <conditionalFormatting sqref="AN8">
    <cfRule type="top10" dxfId="303" priority="273" bottom="1" rank="1"/>
    <cfRule type="top10" dxfId="302" priority="274" rank="1"/>
  </conditionalFormatting>
  <conditionalFormatting sqref="AO8">
    <cfRule type="top10" dxfId="301" priority="271" bottom="1" rank="1"/>
    <cfRule type="top10" dxfId="300" priority="272" rank="1"/>
  </conditionalFormatting>
  <conditionalFormatting sqref="AP8">
    <cfRule type="top10" dxfId="299" priority="269" bottom="1" rank="1"/>
    <cfRule type="top10" dxfId="298" priority="270" rank="1"/>
  </conditionalFormatting>
  <conditionalFormatting sqref="AQ8">
    <cfRule type="top10" dxfId="297" priority="267" bottom="1" rank="1"/>
    <cfRule type="top10" dxfId="296" priority="268" rank="1"/>
  </conditionalFormatting>
  <conditionalFormatting sqref="AR8">
    <cfRule type="top10" dxfId="295" priority="265" bottom="1" rank="1"/>
    <cfRule type="top10" dxfId="294" priority="266" rank="1"/>
  </conditionalFormatting>
  <conditionalFormatting sqref="AS8">
    <cfRule type="top10" dxfId="293" priority="263" bottom="1" rank="1"/>
    <cfRule type="top10" dxfId="292" priority="264" rank="1"/>
  </conditionalFormatting>
  <conditionalFormatting sqref="AT8">
    <cfRule type="top10" dxfId="291" priority="261" bottom="1" rank="1"/>
    <cfRule type="top10" dxfId="290" priority="262" rank="1"/>
  </conditionalFormatting>
  <conditionalFormatting sqref="AK9">
    <cfRule type="top10" dxfId="289" priority="259" bottom="1" rank="1"/>
    <cfRule type="top10" dxfId="288" priority="260" rank="1"/>
  </conditionalFormatting>
  <conditionalFormatting sqref="AW9">
    <cfRule type="top10" dxfId="287" priority="257" bottom="1" rank="1"/>
    <cfRule type="top10" dxfId="286" priority="258" rank="1"/>
  </conditionalFormatting>
  <conditionalFormatting sqref="BI9">
    <cfRule type="top10" dxfId="285" priority="255" bottom="1" rank="1"/>
    <cfRule type="top10" dxfId="284" priority="256" rank="1"/>
  </conditionalFormatting>
  <conditionalFormatting sqref="AK9">
    <cfRule type="top10" dxfId="283" priority="253" bottom="1" rank="1"/>
    <cfRule type="top10" dxfId="282" priority="254" rank="1"/>
  </conditionalFormatting>
  <conditionalFormatting sqref="AL9">
    <cfRule type="top10" dxfId="281" priority="251" bottom="1" rank="1"/>
    <cfRule type="top10" dxfId="280" priority="252" rank="1"/>
  </conditionalFormatting>
  <conditionalFormatting sqref="AM9">
    <cfRule type="top10" dxfId="279" priority="249" bottom="1" rank="1"/>
    <cfRule type="top10" dxfId="278" priority="250" rank="1"/>
  </conditionalFormatting>
  <conditionalFormatting sqref="AN9">
    <cfRule type="top10" dxfId="277" priority="247" bottom="1" rank="1"/>
    <cfRule type="top10" dxfId="276" priority="248" rank="1"/>
  </conditionalFormatting>
  <conditionalFormatting sqref="AO9">
    <cfRule type="top10" dxfId="275" priority="245" bottom="1" rank="1"/>
    <cfRule type="top10" dxfId="274" priority="246" rank="1"/>
  </conditionalFormatting>
  <conditionalFormatting sqref="AP9">
    <cfRule type="top10" dxfId="273" priority="243" bottom="1" rank="1"/>
    <cfRule type="top10" dxfId="272" priority="244" rank="1"/>
  </conditionalFormatting>
  <conditionalFormatting sqref="AQ9">
    <cfRule type="top10" dxfId="271" priority="241" bottom="1" rank="1"/>
    <cfRule type="top10" dxfId="270" priority="242" rank="1"/>
  </conditionalFormatting>
  <conditionalFormatting sqref="AR9">
    <cfRule type="top10" dxfId="269" priority="239" bottom="1" rank="1"/>
    <cfRule type="top10" dxfId="268" priority="240" rank="1"/>
  </conditionalFormatting>
  <conditionalFormatting sqref="AS9">
    <cfRule type="top10" dxfId="267" priority="237" bottom="1" rank="1"/>
    <cfRule type="top10" dxfId="266" priority="238" rank="1"/>
  </conditionalFormatting>
  <conditionalFormatting sqref="AT9">
    <cfRule type="top10" dxfId="265" priority="235" bottom="1" rank="1"/>
    <cfRule type="top10" dxfId="264" priority="236" rank="1"/>
  </conditionalFormatting>
  <conditionalFormatting sqref="AK7">
    <cfRule type="top10" dxfId="263" priority="233" bottom="1" rank="1"/>
    <cfRule type="top10" dxfId="262" priority="234" rank="1"/>
  </conditionalFormatting>
  <conditionalFormatting sqref="AK7">
    <cfRule type="top10" dxfId="261" priority="231" bottom="1" rank="1"/>
    <cfRule type="top10" dxfId="260" priority="232" rank="1"/>
  </conditionalFormatting>
  <conditionalFormatting sqref="AL7">
    <cfRule type="top10" dxfId="259" priority="229" bottom="1" rank="1"/>
    <cfRule type="top10" dxfId="258" priority="230" rank="1"/>
  </conditionalFormatting>
  <conditionalFormatting sqref="AM7">
    <cfRule type="top10" dxfId="257" priority="227" bottom="1" rank="1"/>
    <cfRule type="top10" dxfId="256" priority="228" rank="1"/>
  </conditionalFormatting>
  <conditionalFormatting sqref="AN7">
    <cfRule type="top10" dxfId="255" priority="225" bottom="1" rank="1"/>
    <cfRule type="top10" dxfId="254" priority="226" rank="1"/>
  </conditionalFormatting>
  <conditionalFormatting sqref="AO7">
    <cfRule type="top10" dxfId="253" priority="223" bottom="1" rank="1"/>
    <cfRule type="top10" dxfId="252" priority="224" rank="1"/>
  </conditionalFormatting>
  <conditionalFormatting sqref="AP7">
    <cfRule type="top10" dxfId="251" priority="221" bottom="1" rank="1"/>
    <cfRule type="top10" dxfId="250" priority="222" rank="1"/>
  </conditionalFormatting>
  <conditionalFormatting sqref="AQ7">
    <cfRule type="top10" dxfId="249" priority="219" bottom="1" rank="1"/>
    <cfRule type="top10" dxfId="248" priority="220" rank="1"/>
  </conditionalFormatting>
  <conditionalFormatting sqref="AR7">
    <cfRule type="top10" dxfId="247" priority="217" bottom="1" rank="1"/>
    <cfRule type="top10" dxfId="246" priority="218" rank="1"/>
  </conditionalFormatting>
  <conditionalFormatting sqref="AS7">
    <cfRule type="top10" dxfId="245" priority="215" bottom="1" rank="1"/>
    <cfRule type="top10" dxfId="244" priority="216" rank="1"/>
  </conditionalFormatting>
  <conditionalFormatting sqref="AT7">
    <cfRule type="top10" dxfId="243" priority="213" bottom="1" rank="1"/>
    <cfRule type="top10" dxfId="242" priority="214" rank="1"/>
  </conditionalFormatting>
  <conditionalFormatting sqref="AW7">
    <cfRule type="top10" dxfId="241" priority="211" bottom="1" rank="1"/>
    <cfRule type="top10" dxfId="240" priority="212" rank="1"/>
  </conditionalFormatting>
  <conditionalFormatting sqref="AW7">
    <cfRule type="top10" dxfId="239" priority="209" bottom="1" rank="1"/>
    <cfRule type="top10" dxfId="238" priority="210" rank="1"/>
  </conditionalFormatting>
  <conditionalFormatting sqref="AX7">
    <cfRule type="top10" dxfId="237" priority="207" bottom="1" rank="1"/>
    <cfRule type="top10" dxfId="236" priority="208" rank="1"/>
  </conditionalFormatting>
  <conditionalFormatting sqref="AY7">
    <cfRule type="top10" dxfId="235" priority="205" bottom="1" rank="1"/>
    <cfRule type="top10" dxfId="234" priority="206" rank="1"/>
  </conditionalFormatting>
  <conditionalFormatting sqref="AZ7">
    <cfRule type="top10" dxfId="233" priority="203" bottom="1" rank="1"/>
    <cfRule type="top10" dxfId="232" priority="204" rank="1"/>
  </conditionalFormatting>
  <conditionalFormatting sqref="BA7">
    <cfRule type="top10" dxfId="231" priority="201" bottom="1" rank="1"/>
    <cfRule type="top10" dxfId="230" priority="202" rank="1"/>
  </conditionalFormatting>
  <conditionalFormatting sqref="BB7">
    <cfRule type="top10" dxfId="229" priority="199" bottom="1" rank="1"/>
    <cfRule type="top10" dxfId="228" priority="200" rank="1"/>
  </conditionalFormatting>
  <conditionalFormatting sqref="BC7">
    <cfRule type="top10" dxfId="227" priority="197" bottom="1" rank="1"/>
    <cfRule type="top10" dxfId="226" priority="198" rank="1"/>
  </conditionalFormatting>
  <conditionalFormatting sqref="BD7">
    <cfRule type="top10" dxfId="225" priority="195" bottom="1" rank="1"/>
    <cfRule type="top10" dxfId="224" priority="196" rank="1"/>
  </conditionalFormatting>
  <conditionalFormatting sqref="BE7">
    <cfRule type="top10" dxfId="223" priority="193" bottom="1" rank="1"/>
    <cfRule type="top10" dxfId="222" priority="194" rank="1"/>
  </conditionalFormatting>
  <conditionalFormatting sqref="BF7">
    <cfRule type="top10" dxfId="221" priority="191" bottom="1" rank="1"/>
    <cfRule type="top10" dxfId="220" priority="192" rank="1"/>
  </conditionalFormatting>
  <conditionalFormatting sqref="BI7">
    <cfRule type="top10" dxfId="219" priority="189" bottom="1" rank="1"/>
    <cfRule type="top10" dxfId="218" priority="190" rank="1"/>
  </conditionalFormatting>
  <conditionalFormatting sqref="BI7">
    <cfRule type="top10" dxfId="217" priority="187" bottom="1" rank="1"/>
    <cfRule type="top10" dxfId="216" priority="188" rank="1"/>
  </conditionalFormatting>
  <conditionalFormatting sqref="BJ7">
    <cfRule type="top10" dxfId="215" priority="185" bottom="1" rank="1"/>
    <cfRule type="top10" dxfId="214" priority="186" rank="1"/>
  </conditionalFormatting>
  <conditionalFormatting sqref="BK7">
    <cfRule type="top10" dxfId="213" priority="183" bottom="1" rank="1"/>
    <cfRule type="top10" dxfId="212" priority="184" rank="1"/>
  </conditionalFormatting>
  <conditionalFormatting sqref="BL7">
    <cfRule type="top10" dxfId="211" priority="181" bottom="1" rank="1"/>
    <cfRule type="top10" dxfId="210" priority="182" rank="1"/>
  </conditionalFormatting>
  <conditionalFormatting sqref="BM7">
    <cfRule type="top10" dxfId="209" priority="179" bottom="1" rank="1"/>
    <cfRule type="top10" dxfId="208" priority="180" rank="1"/>
  </conditionalFormatting>
  <conditionalFormatting sqref="BN7">
    <cfRule type="top10" dxfId="207" priority="177" bottom="1" rank="1"/>
    <cfRule type="top10" dxfId="206" priority="178" rank="1"/>
  </conditionalFormatting>
  <conditionalFormatting sqref="BO7">
    <cfRule type="top10" dxfId="205" priority="175" bottom="1" rank="1"/>
    <cfRule type="top10" dxfId="204" priority="176" rank="1"/>
  </conditionalFormatting>
  <conditionalFormatting sqref="BP7">
    <cfRule type="top10" dxfId="203" priority="173" bottom="1" rank="1"/>
    <cfRule type="top10" dxfId="202" priority="174" rank="1"/>
  </conditionalFormatting>
  <conditionalFormatting sqref="BQ7">
    <cfRule type="top10" dxfId="201" priority="171" bottom="1" rank="1"/>
    <cfRule type="top10" dxfId="200" priority="172" rank="1"/>
  </conditionalFormatting>
  <conditionalFormatting sqref="BR7">
    <cfRule type="top10" dxfId="199" priority="169" bottom="1" rank="1"/>
    <cfRule type="top10" dxfId="198" priority="170" rank="1"/>
  </conditionalFormatting>
  <conditionalFormatting sqref="AE7:AG9">
    <cfRule type="top10" dxfId="197" priority="327" bottom="1" rank="1"/>
    <cfRule type="top10" dxfId="196" priority="328" rank="1"/>
  </conditionalFormatting>
  <conditionalFormatting sqref="BV7:BV9 BX7:BX9 BZ7:BZ9">
    <cfRule type="top10" dxfId="195" priority="329" bottom="1" rank="1"/>
    <cfRule type="top10" dxfId="194" priority="330" rank="1"/>
  </conditionalFormatting>
  <conditionalFormatting sqref="BU7:BU9">
    <cfRule type="top10" dxfId="193" priority="331" bottom="1" rank="1"/>
    <cfRule type="top10" dxfId="192" priority="332" rank="1"/>
  </conditionalFormatting>
  <conditionalFormatting sqref="BW7:BW9">
    <cfRule type="top10" dxfId="191" priority="333" bottom="1" rank="1"/>
    <cfRule type="top10" dxfId="190" priority="334" rank="1"/>
  </conditionalFormatting>
  <conditionalFormatting sqref="BY7:BY9">
    <cfRule type="top10" dxfId="189" priority="335" bottom="1" rank="1"/>
    <cfRule type="top10" dxfId="188" priority="336" rank="1"/>
  </conditionalFormatting>
  <conditionalFormatting sqref="AW10:AW18 BI10:BI18">
    <cfRule type="top10" dxfId="187" priority="1429" bottom="1" rank="1"/>
    <cfRule type="top10" dxfId="186" priority="1430" rank="1"/>
  </conditionalFormatting>
  <conditionalFormatting sqref="AX10:AX18 BJ10:BJ18">
    <cfRule type="top10" dxfId="185" priority="1437" bottom="1" rank="1"/>
    <cfRule type="top10" dxfId="184" priority="1438" rank="1"/>
  </conditionalFormatting>
  <conditionalFormatting sqref="AY10:AY18 BK10:BK18">
    <cfRule type="top10" dxfId="183" priority="1445" bottom="1" rank="1"/>
    <cfRule type="top10" dxfId="182" priority="1446" rank="1"/>
  </conditionalFormatting>
  <conditionalFormatting sqref="AZ10:AZ18 BL10:BL18">
    <cfRule type="top10" dxfId="181" priority="1453" bottom="1" rank="1"/>
    <cfRule type="top10" dxfId="180" priority="1454" rank="1"/>
  </conditionalFormatting>
  <conditionalFormatting sqref="BA10:BA18 BM10:BM18">
    <cfRule type="top10" dxfId="179" priority="1461" bottom="1" rank="1"/>
    <cfRule type="top10" dxfId="178" priority="1462" rank="1"/>
  </conditionalFormatting>
  <conditionalFormatting sqref="BB10:BB18 BN10:BN18">
    <cfRule type="top10" dxfId="177" priority="1469" bottom="1" rank="1"/>
    <cfRule type="top10" dxfId="176" priority="1470" rank="1"/>
  </conditionalFormatting>
  <conditionalFormatting sqref="BC10:BC18 BO10:BO18">
    <cfRule type="top10" dxfId="175" priority="1477" bottom="1" rank="1"/>
    <cfRule type="top10" dxfId="174" priority="1478" rank="1"/>
  </conditionalFormatting>
  <conditionalFormatting sqref="BD10:BD18 BP10:BP18">
    <cfRule type="top10" dxfId="173" priority="1485" bottom="1" rank="1"/>
    <cfRule type="top10" dxfId="172" priority="1486" rank="1"/>
  </conditionalFormatting>
  <conditionalFormatting sqref="BE10:BE18 BQ10:BQ18">
    <cfRule type="top10" dxfId="171" priority="1493" bottom="1" rank="1"/>
    <cfRule type="top10" dxfId="170" priority="1494" rank="1"/>
  </conditionalFormatting>
  <conditionalFormatting sqref="BF10:BF18 BR10:BR18">
    <cfRule type="top10" dxfId="169" priority="1501" bottom="1" rank="1"/>
    <cfRule type="top10" dxfId="168" priority="1502" rank="1"/>
  </conditionalFormatting>
  <conditionalFormatting sqref="AK10:AK18">
    <cfRule type="top10" dxfId="167" priority="1509" bottom="1" rank="1"/>
    <cfRule type="top10" dxfId="166" priority="1510" rank="1"/>
  </conditionalFormatting>
  <conditionalFormatting sqref="AW10:AW18">
    <cfRule type="top10" dxfId="165" priority="1513" bottom="1" rank="1"/>
    <cfRule type="top10" dxfId="164" priority="1514" rank="1"/>
  </conditionalFormatting>
  <conditionalFormatting sqref="BI10:BI18">
    <cfRule type="top10" dxfId="163" priority="1517" bottom="1" rank="1"/>
    <cfRule type="top10" dxfId="162" priority="1518" rank="1"/>
  </conditionalFormatting>
  <conditionalFormatting sqref="AK10:AK18">
    <cfRule type="top10" dxfId="161" priority="1521" bottom="1" rank="1"/>
    <cfRule type="top10" dxfId="160" priority="1522" rank="1"/>
  </conditionalFormatting>
  <conditionalFormatting sqref="AL10:AL18">
    <cfRule type="top10" dxfId="159" priority="1525" bottom="1" rank="1"/>
    <cfRule type="top10" dxfId="158" priority="1526" rank="1"/>
  </conditionalFormatting>
  <conditionalFormatting sqref="AM10:AM18">
    <cfRule type="top10" dxfId="157" priority="1529" bottom="1" rank="1"/>
    <cfRule type="top10" dxfId="156" priority="1530" rank="1"/>
  </conditionalFormatting>
  <conditionalFormatting sqref="AN10:AN18">
    <cfRule type="top10" dxfId="155" priority="1533" bottom="1" rank="1"/>
    <cfRule type="top10" dxfId="154" priority="1534" rank="1"/>
  </conditionalFormatting>
  <conditionalFormatting sqref="AO10:AO18">
    <cfRule type="top10" dxfId="153" priority="1537" bottom="1" rank="1"/>
    <cfRule type="top10" dxfId="152" priority="1538" rank="1"/>
  </conditionalFormatting>
  <conditionalFormatting sqref="AP10:AP18">
    <cfRule type="top10" dxfId="151" priority="1541" bottom="1" rank="1"/>
    <cfRule type="top10" dxfId="150" priority="1542" rank="1"/>
  </conditionalFormatting>
  <conditionalFormatting sqref="AQ10:AQ18">
    <cfRule type="top10" dxfId="149" priority="1545" bottom="1" rank="1"/>
    <cfRule type="top10" dxfId="148" priority="1546" rank="1"/>
  </conditionalFormatting>
  <conditionalFormatting sqref="AR10:AR18">
    <cfRule type="top10" dxfId="147" priority="1549" bottom="1" rank="1"/>
    <cfRule type="top10" dxfId="146" priority="1550" rank="1"/>
  </conditionalFormatting>
  <conditionalFormatting sqref="AS10:AS18">
    <cfRule type="top10" dxfId="145" priority="1553" bottom="1" rank="1"/>
    <cfRule type="top10" dxfId="144" priority="1554" rank="1"/>
  </conditionalFormatting>
  <conditionalFormatting sqref="AT10:AT18">
    <cfRule type="top10" dxfId="143" priority="1557" bottom="1" rank="1"/>
    <cfRule type="top10" dxfId="142" priority="1558" rank="1"/>
  </conditionalFormatting>
  <conditionalFormatting sqref="AE10:AG18">
    <cfRule type="top10" dxfId="141" priority="1561" bottom="1" rank="1"/>
    <cfRule type="top10" dxfId="140" priority="1562" rank="1"/>
  </conditionalFormatting>
  <conditionalFormatting sqref="BV10:BV18 BX10:BX18 BZ10:BZ18">
    <cfRule type="top10" dxfId="139" priority="1565" bottom="1" rank="1"/>
    <cfRule type="top10" dxfId="138" priority="1566" rank="1"/>
  </conditionalFormatting>
  <conditionalFormatting sqref="BU10:BU18">
    <cfRule type="top10" dxfId="137" priority="1577" bottom="1" rank="1"/>
    <cfRule type="top10" dxfId="136" priority="1578" rank="1"/>
  </conditionalFormatting>
  <conditionalFormatting sqref="BW10:BW18">
    <cfRule type="top10" dxfId="135" priority="1581" bottom="1" rank="1"/>
    <cfRule type="top10" dxfId="134" priority="1582" rank="1"/>
  </conditionalFormatting>
  <conditionalFormatting sqref="BY10:BY18">
    <cfRule type="top10" dxfId="133" priority="1585" bottom="1" rank="1"/>
    <cfRule type="top10" dxfId="132" priority="1586" rank="1"/>
  </conditionalFormatting>
  <conditionalFormatting sqref="AW19 BI19">
    <cfRule type="top10" dxfId="131" priority="1587" bottom="1" rank="1"/>
    <cfRule type="top10" dxfId="130" priority="1588" rank="1"/>
  </conditionalFormatting>
  <conditionalFormatting sqref="AX19 BJ19">
    <cfRule type="top10" dxfId="129" priority="1591" bottom="1" rank="1"/>
    <cfRule type="top10" dxfId="128" priority="1592" rank="1"/>
  </conditionalFormatting>
  <conditionalFormatting sqref="AY19 BK19">
    <cfRule type="top10" dxfId="127" priority="1595" bottom="1" rank="1"/>
    <cfRule type="top10" dxfId="126" priority="1596" rank="1"/>
  </conditionalFormatting>
  <conditionalFormatting sqref="AZ19 BL19">
    <cfRule type="top10" dxfId="125" priority="1599" bottom="1" rank="1"/>
    <cfRule type="top10" dxfId="124" priority="1600" rank="1"/>
  </conditionalFormatting>
  <conditionalFormatting sqref="BA19 BM19">
    <cfRule type="top10" dxfId="123" priority="1603" bottom="1" rank="1"/>
    <cfRule type="top10" dxfId="122" priority="1604" rank="1"/>
  </conditionalFormatting>
  <conditionalFormatting sqref="BB19 BN19">
    <cfRule type="top10" dxfId="121" priority="1607" bottom="1" rank="1"/>
    <cfRule type="top10" dxfId="120" priority="1608" rank="1"/>
  </conditionalFormatting>
  <conditionalFormatting sqref="BC19 BO19">
    <cfRule type="top10" dxfId="119" priority="1611" bottom="1" rank="1"/>
    <cfRule type="top10" dxfId="118" priority="1612" rank="1"/>
  </conditionalFormatting>
  <conditionalFormatting sqref="BD19 BP19">
    <cfRule type="top10" dxfId="117" priority="1615" bottom="1" rank="1"/>
    <cfRule type="top10" dxfId="116" priority="1616" rank="1"/>
  </conditionalFormatting>
  <conditionalFormatting sqref="BE19 BQ19">
    <cfRule type="top10" dxfId="115" priority="1619" bottom="1" rank="1"/>
    <cfRule type="top10" dxfId="114" priority="1620" rank="1"/>
  </conditionalFormatting>
  <conditionalFormatting sqref="BF19 BR19">
    <cfRule type="top10" dxfId="113" priority="1623" bottom="1" rank="1"/>
    <cfRule type="top10" dxfId="112" priority="1624" rank="1"/>
  </conditionalFormatting>
  <conditionalFormatting sqref="AK19">
    <cfRule type="top10" dxfId="111" priority="1627" bottom="1" rank="1"/>
    <cfRule type="top10" dxfId="110" priority="1628" rank="1"/>
  </conditionalFormatting>
  <conditionalFormatting sqref="AW19">
    <cfRule type="top10" dxfId="109" priority="1629" bottom="1" rank="1"/>
    <cfRule type="top10" dxfId="108" priority="1630" rank="1"/>
  </conditionalFormatting>
  <conditionalFormatting sqref="BI19">
    <cfRule type="top10" dxfId="107" priority="1631" bottom="1" rank="1"/>
    <cfRule type="top10" dxfId="106" priority="1632" rank="1"/>
  </conditionalFormatting>
  <conditionalFormatting sqref="AK19">
    <cfRule type="top10" dxfId="105" priority="1633" bottom="1" rank="1"/>
    <cfRule type="top10" dxfId="104" priority="1634" rank="1"/>
  </conditionalFormatting>
  <conditionalFormatting sqref="AL19">
    <cfRule type="top10" dxfId="103" priority="1635" bottom="1" rank="1"/>
    <cfRule type="top10" dxfId="102" priority="1636" rank="1"/>
  </conditionalFormatting>
  <conditionalFormatting sqref="AM19">
    <cfRule type="top10" dxfId="101" priority="1637" bottom="1" rank="1"/>
    <cfRule type="top10" dxfId="100" priority="1638" rank="1"/>
  </conditionalFormatting>
  <conditionalFormatting sqref="AN19">
    <cfRule type="top10" dxfId="99" priority="1639" bottom="1" rank="1"/>
    <cfRule type="top10" dxfId="98" priority="1640" rank="1"/>
  </conditionalFormatting>
  <conditionalFormatting sqref="AO19">
    <cfRule type="top10" dxfId="97" priority="1641" bottom="1" rank="1"/>
    <cfRule type="top10" dxfId="96" priority="1642" rank="1"/>
  </conditionalFormatting>
  <conditionalFormatting sqref="AP19">
    <cfRule type="top10" dxfId="95" priority="1643" bottom="1" rank="1"/>
    <cfRule type="top10" dxfId="94" priority="1644" rank="1"/>
  </conditionalFormatting>
  <conditionalFormatting sqref="AQ19">
    <cfRule type="top10" dxfId="93" priority="1645" bottom="1" rank="1"/>
    <cfRule type="top10" dxfId="92" priority="1646" rank="1"/>
  </conditionalFormatting>
  <conditionalFormatting sqref="AR19">
    <cfRule type="top10" dxfId="91" priority="1647" bottom="1" rank="1"/>
    <cfRule type="top10" dxfId="90" priority="1648" rank="1"/>
  </conditionalFormatting>
  <conditionalFormatting sqref="AS19">
    <cfRule type="top10" dxfId="89" priority="1649" bottom="1" rank="1"/>
    <cfRule type="top10" dxfId="88" priority="1650" rank="1"/>
  </conditionalFormatting>
  <conditionalFormatting sqref="AT19">
    <cfRule type="top10" dxfId="87" priority="1651" bottom="1" rank="1"/>
    <cfRule type="top10" dxfId="86" priority="1652" rank="1"/>
  </conditionalFormatting>
  <conditionalFormatting sqref="AE19:AG19">
    <cfRule type="top10" dxfId="85" priority="1653" bottom="1" rank="1"/>
    <cfRule type="top10" dxfId="84" priority="1654" rank="1"/>
  </conditionalFormatting>
  <conditionalFormatting sqref="BV19 BX19 BZ19">
    <cfRule type="top10" dxfId="83" priority="1655" bottom="1" rank="1"/>
    <cfRule type="top10" dxfId="82" priority="1656" rank="1"/>
  </conditionalFormatting>
  <conditionalFormatting sqref="BU19">
    <cfRule type="top10" dxfId="81" priority="1661" bottom="1" rank="1"/>
    <cfRule type="top10" dxfId="80" priority="1662" rank="1"/>
  </conditionalFormatting>
  <conditionalFormatting sqref="BW19">
    <cfRule type="top10" dxfId="79" priority="1663" bottom="1" rank="1"/>
    <cfRule type="top10" dxfId="78" priority="1664" rank="1"/>
  </conditionalFormatting>
  <conditionalFormatting sqref="BY19">
    <cfRule type="top10" dxfId="77" priority="1665" bottom="1" rank="1"/>
    <cfRule type="top10" dxfId="76" priority="1666" rank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4"/>
  <sheetViews>
    <sheetView workbookViewId="0">
      <pane xSplit="2" ySplit="6" topLeftCell="C7" activePane="bottomRight" state="frozen"/>
      <selection activeCell="AO9" sqref="AO9"/>
      <selection pane="topRight" activeCell="AO9" sqref="AO9"/>
      <selection pane="bottomLeft" activeCell="AO9" sqref="AO9"/>
      <selection pane="bottomRight" activeCell="CZ8" sqref="CZ8"/>
    </sheetView>
  </sheetViews>
  <sheetFormatPr defaultColWidth="9.85546875" defaultRowHeight="18.75" x14ac:dyDescent="0.3"/>
  <cols>
    <col min="1" max="1" width="42.28515625" style="28" customWidth="1"/>
    <col min="2" max="2" width="20.7109375" style="29" customWidth="1"/>
    <col min="3" max="3" width="7.85546875" style="29" customWidth="1"/>
    <col min="4" max="4" width="4.42578125" style="29" bestFit="1" customWidth="1"/>
    <col min="5" max="5" width="7.85546875" style="29" customWidth="1"/>
    <col min="6" max="6" width="4.42578125" style="29" bestFit="1" customWidth="1"/>
    <col min="7" max="7" width="3" style="29" customWidth="1"/>
    <col min="8" max="8" width="2.5703125" style="28" bestFit="1" customWidth="1"/>
    <col min="9" max="13" width="2.5703125" style="28" customWidth="1"/>
    <col min="14" max="14" width="2.5703125" style="28" hidden="1" customWidth="1"/>
    <col min="15" max="21" width="2.5703125" style="28" customWidth="1"/>
    <col min="22" max="22" width="2.5703125" style="28" hidden="1" customWidth="1"/>
    <col min="23" max="26" width="2.5703125" style="28" customWidth="1"/>
    <col min="27" max="29" width="2.5703125" style="30" customWidth="1"/>
    <col min="30" max="30" width="2.5703125" style="30" hidden="1" customWidth="1"/>
    <col min="31" max="33" width="6.85546875" style="32" customWidth="1"/>
    <col min="34" max="34" width="4.85546875" style="34" customWidth="1"/>
    <col min="35" max="35" width="5.140625" style="33" hidden="1" customWidth="1"/>
    <col min="36" max="36" width="5.28515625" style="33" hidden="1" customWidth="1"/>
    <col min="37" max="37" width="3.85546875" style="31" bestFit="1" customWidth="1"/>
    <col min="38" max="39" width="3.42578125" style="31" customWidth="1"/>
    <col min="40" max="40" width="3.85546875" style="31" customWidth="1"/>
    <col min="41" max="41" width="4.140625" style="31" customWidth="1"/>
    <col min="42" max="45" width="3.42578125" style="31" customWidth="1"/>
    <col min="46" max="46" width="3.85546875" style="31" customWidth="1"/>
    <col min="47" max="47" width="2.5703125" style="28" customWidth="1"/>
    <col min="48" max="48" width="2.5703125" style="28" hidden="1" customWidth="1"/>
    <col min="49" max="49" width="3.85546875" style="31" bestFit="1" customWidth="1"/>
    <col min="50" max="51" width="3.42578125" style="31" customWidth="1"/>
    <col min="52" max="52" width="3.85546875" style="31" customWidth="1"/>
    <col min="53" max="53" width="4" style="31" customWidth="1"/>
    <col min="54" max="57" width="3.42578125" style="31" customWidth="1"/>
    <col min="58" max="58" width="3.85546875" style="31" customWidth="1"/>
    <col min="59" max="59" width="2.5703125" style="28" customWidth="1"/>
    <col min="60" max="60" width="2.5703125" style="28" hidden="1" customWidth="1"/>
    <col min="61" max="61" width="3.85546875" style="31" bestFit="1" customWidth="1"/>
    <col min="62" max="63" width="3.42578125" style="31" customWidth="1"/>
    <col min="64" max="65" width="3.85546875" style="31" customWidth="1"/>
    <col min="66" max="68" width="3.42578125" style="31" customWidth="1"/>
    <col min="69" max="69" width="3.85546875" style="31" bestFit="1" customWidth="1"/>
    <col min="70" max="70" width="3.85546875" style="31" customWidth="1"/>
    <col min="71" max="71" width="2.5703125" style="28" customWidth="1"/>
    <col min="72" max="72" width="2.5703125" style="28" hidden="1" customWidth="1"/>
    <col min="73" max="73" width="5.28515625" style="35" customWidth="1"/>
    <col min="74" max="74" width="6.140625" style="36" hidden="1" customWidth="1"/>
    <col min="75" max="75" width="5.28515625" style="35" customWidth="1"/>
    <col min="76" max="76" width="6.140625" style="36" hidden="1" customWidth="1"/>
    <col min="77" max="77" width="5.28515625" style="35" customWidth="1"/>
    <col min="78" max="78" width="6.140625" style="36" hidden="1" customWidth="1"/>
    <col min="79" max="79" width="5.140625" style="34" bestFit="1" customWidth="1"/>
    <col min="80" max="81" width="5.140625" style="34" hidden="1" customWidth="1"/>
    <col min="82" max="82" width="4.85546875" style="37" customWidth="1"/>
    <col min="83" max="83" width="4.42578125" style="37" hidden="1" customWidth="1"/>
    <col min="84" max="84" width="6.140625" style="38" bestFit="1" customWidth="1"/>
    <col min="85" max="85" width="6.42578125" style="40" customWidth="1"/>
    <col min="86" max="86" width="5.42578125" style="39" customWidth="1"/>
    <col min="87" max="87" width="6.42578125" style="40" customWidth="1"/>
    <col min="88" max="88" width="4.7109375" style="39" customWidth="1"/>
    <col min="89" max="90" width="7.42578125" style="41" customWidth="1"/>
    <col min="91" max="91" width="7.42578125" style="46" customWidth="1"/>
    <col min="92" max="92" width="6.85546875" style="46" customWidth="1"/>
    <col min="93" max="93" width="4.42578125" style="114" bestFit="1" customWidth="1"/>
    <col min="94" max="94" width="6.85546875" style="46" customWidth="1"/>
    <col min="95" max="95" width="4.42578125" style="114" bestFit="1" customWidth="1"/>
    <col min="96" max="96" width="6.85546875" style="47" customWidth="1"/>
    <col min="97" max="97" width="4.42578125" style="48" bestFit="1" customWidth="1"/>
    <col min="98" max="98" width="6.5703125" style="41" customWidth="1"/>
    <col min="99" max="99" width="4.42578125" style="41" bestFit="1" customWidth="1"/>
    <col min="100" max="100" width="7.42578125" style="41" customWidth="1"/>
    <col min="101" max="101" width="4.140625" style="42" customWidth="1"/>
    <col min="102" max="102" width="5.7109375" style="42" bestFit="1" customWidth="1"/>
    <col min="103" max="103" width="10.140625" style="43" bestFit="1" customWidth="1"/>
    <col min="104" max="104" width="10.140625" style="44" bestFit="1" customWidth="1"/>
    <col min="105" max="105" width="5.42578125" style="45" customWidth="1"/>
    <col min="106" max="16384" width="9.85546875" style="1"/>
  </cols>
  <sheetData>
    <row r="1" spans="1:106" s="62" customFormat="1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49"/>
      <c r="CV1" s="49"/>
      <c r="CW1" s="50"/>
      <c r="CX1" s="50"/>
      <c r="CY1" s="51"/>
      <c r="CZ1" s="52"/>
      <c r="DA1" s="53"/>
    </row>
    <row r="2" spans="1:106" s="62" customFormat="1" x14ac:dyDescent="0.3">
      <c r="A2" s="120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49"/>
      <c r="CV2" s="49"/>
      <c r="CW2" s="50"/>
      <c r="CX2" s="50"/>
      <c r="CY2" s="51"/>
      <c r="CZ2" s="52"/>
      <c r="DA2" s="53"/>
    </row>
    <row r="3" spans="1:106" s="62" customFormat="1" x14ac:dyDescent="0.3">
      <c r="A3" s="120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2">
      <c r="A4" s="64"/>
      <c r="B4" s="65"/>
      <c r="C4" s="69"/>
      <c r="D4" s="65"/>
      <c r="E4" s="69"/>
      <c r="F4" s="65"/>
      <c r="G4" s="63"/>
      <c r="H4" s="121" t="s">
        <v>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  <c r="AK4" s="124" t="s">
        <v>2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11"/>
      <c r="CC4" s="111"/>
      <c r="CD4" s="126" t="s">
        <v>3</v>
      </c>
      <c r="CE4" s="126"/>
      <c r="CF4" s="127"/>
      <c r="CG4" s="128" t="s">
        <v>1</v>
      </c>
      <c r="CH4" s="129"/>
      <c r="CI4" s="130" t="s">
        <v>4</v>
      </c>
      <c r="CJ4" s="131"/>
      <c r="CK4" s="132" t="s">
        <v>5</v>
      </c>
      <c r="CL4" s="133"/>
      <c r="CM4" s="134"/>
      <c r="CN4" s="135"/>
      <c r="CO4" s="136"/>
      <c r="CP4" s="135"/>
      <c r="CQ4" s="136"/>
      <c r="CR4" s="128" t="s">
        <v>1</v>
      </c>
      <c r="CS4" s="137"/>
      <c r="CT4" s="138" t="s">
        <v>4</v>
      </c>
      <c r="CU4" s="131"/>
      <c r="CV4" s="132" t="s">
        <v>5</v>
      </c>
      <c r="CW4" s="133"/>
      <c r="CX4" s="134"/>
      <c r="CY4" s="139" t="s">
        <v>6</v>
      </c>
      <c r="CZ4" s="140"/>
      <c r="DA4" s="141"/>
      <c r="DB4" s="89"/>
    </row>
    <row r="5" spans="1:106" s="62" customFormat="1" ht="16.5" customHeight="1" x14ac:dyDescent="0.2">
      <c r="A5" s="142" t="s">
        <v>7</v>
      </c>
      <c r="B5" s="144" t="s">
        <v>41</v>
      </c>
      <c r="C5" s="135" t="s">
        <v>40</v>
      </c>
      <c r="D5" s="136"/>
      <c r="E5" s="135" t="s">
        <v>39</v>
      </c>
      <c r="F5" s="136"/>
      <c r="G5" s="123" t="s">
        <v>8</v>
      </c>
      <c r="H5" s="124"/>
      <c r="I5" s="124"/>
      <c r="J5" s="124"/>
      <c r="K5" s="124"/>
      <c r="L5" s="124"/>
      <c r="M5" s="124"/>
      <c r="N5" s="124"/>
      <c r="O5" s="124" t="s">
        <v>9</v>
      </c>
      <c r="P5" s="124"/>
      <c r="Q5" s="124"/>
      <c r="R5" s="124"/>
      <c r="S5" s="124"/>
      <c r="T5" s="124"/>
      <c r="U5" s="124"/>
      <c r="V5" s="124"/>
      <c r="W5" s="124" t="s">
        <v>10</v>
      </c>
      <c r="X5" s="124"/>
      <c r="Y5" s="124"/>
      <c r="Z5" s="124"/>
      <c r="AA5" s="124"/>
      <c r="AB5" s="124"/>
      <c r="AC5" s="124"/>
      <c r="AD5" s="121"/>
      <c r="AE5" s="147" t="s">
        <v>11</v>
      </c>
      <c r="AF5" s="148" t="s">
        <v>12</v>
      </c>
      <c r="AG5" s="149" t="s">
        <v>13</v>
      </c>
      <c r="AH5" s="150"/>
      <c r="AI5" s="151"/>
      <c r="AJ5" s="151"/>
      <c r="AK5" s="152" t="s">
        <v>11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 t="s">
        <v>12</v>
      </c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 t="s">
        <v>13</v>
      </c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17" t="s">
        <v>11</v>
      </c>
      <c r="BV5" s="117"/>
      <c r="BW5" s="117" t="s">
        <v>12</v>
      </c>
      <c r="BX5" s="117"/>
      <c r="BY5" s="117" t="s">
        <v>13</v>
      </c>
      <c r="BZ5" s="118"/>
      <c r="CA5" s="119" t="s">
        <v>14</v>
      </c>
      <c r="CB5" s="146" t="s">
        <v>15</v>
      </c>
      <c r="CC5" s="146"/>
      <c r="CD5" s="126"/>
      <c r="CE5" s="126"/>
      <c r="CF5" s="127"/>
      <c r="CG5" s="128"/>
      <c r="CH5" s="129"/>
      <c r="CI5" s="130"/>
      <c r="CJ5" s="131"/>
      <c r="CK5" s="132"/>
      <c r="CL5" s="133"/>
      <c r="CM5" s="134"/>
      <c r="CN5" s="135" t="s">
        <v>40</v>
      </c>
      <c r="CO5" s="136"/>
      <c r="CP5" s="135" t="s">
        <v>39</v>
      </c>
      <c r="CQ5" s="136"/>
      <c r="CR5" s="128"/>
      <c r="CS5" s="137"/>
      <c r="CT5" s="138"/>
      <c r="CU5" s="131"/>
      <c r="CV5" s="132"/>
      <c r="CW5" s="133"/>
      <c r="CX5" s="134"/>
      <c r="CY5" s="139"/>
      <c r="CZ5" s="140"/>
      <c r="DA5" s="141"/>
      <c r="DB5" s="89"/>
    </row>
    <row r="6" spans="1:106" s="62" customFormat="1" ht="123" customHeight="1" x14ac:dyDescent="0.2">
      <c r="A6" s="143"/>
      <c r="B6" s="145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7"/>
      <c r="AF6" s="148"/>
      <c r="AG6" s="149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19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x14ac:dyDescent="0.3">
      <c r="A7" s="115" t="s">
        <v>73</v>
      </c>
      <c r="B7" s="66"/>
      <c r="C7" s="69">
        <v>146</v>
      </c>
      <c r="D7" s="72">
        <f>IF(ISNUMBER(C7),RANK(C7,C:C),"")</f>
        <v>1</v>
      </c>
      <c r="E7" s="69">
        <v>142</v>
      </c>
      <c r="F7" s="72">
        <f>IF(ISNUMBER(E7),RANK(E7,E:E),"")</f>
        <v>1</v>
      </c>
      <c r="G7" s="13">
        <v>0</v>
      </c>
      <c r="H7" s="14">
        <v>6</v>
      </c>
      <c r="I7" s="14">
        <v>14</v>
      </c>
      <c r="J7" s="14">
        <v>6</v>
      </c>
      <c r="K7" s="14">
        <v>1</v>
      </c>
      <c r="L7" s="14">
        <v>0</v>
      </c>
      <c r="M7" s="74">
        <v>2</v>
      </c>
      <c r="N7" s="14"/>
      <c r="O7" s="14">
        <v>2</v>
      </c>
      <c r="P7" s="14">
        <v>6</v>
      </c>
      <c r="Q7" s="14">
        <v>13</v>
      </c>
      <c r="R7" s="14">
        <v>7</v>
      </c>
      <c r="S7" s="14">
        <v>1</v>
      </c>
      <c r="T7" s="14">
        <v>0</v>
      </c>
      <c r="U7" s="74">
        <v>2</v>
      </c>
      <c r="V7" s="14"/>
      <c r="W7" s="14">
        <v>0</v>
      </c>
      <c r="X7" s="14">
        <v>6</v>
      </c>
      <c r="Y7" s="14">
        <v>13</v>
      </c>
      <c r="Z7" s="14">
        <v>6</v>
      </c>
      <c r="AA7" s="14">
        <v>0</v>
      </c>
      <c r="AB7" s="14">
        <v>0</v>
      </c>
      <c r="AC7" s="74">
        <v>2</v>
      </c>
      <c r="AD7" s="15">
        <v>0</v>
      </c>
      <c r="AE7" s="101">
        <f>IF(ISNONTEXT(A7),"",(MIN(80,(IF(H7&gt;7,10,H7*0.89)+(IF(I7&gt;14,20,I7*1.33))+(IF(J7&gt;14,30,J7*2))+(K7*3))+(L7*4.5))))</f>
        <v>38.96</v>
      </c>
      <c r="AF7" s="16">
        <f>IF(ISNONTEXT(A7),"",(MIN(80,(IF(P7&gt;7,10,P7*0.89)+(IF(Q7&gt;14,20,Q7*1.33))+(IF(R7&gt;14,30,R7*2))+(S7*3)+(T7*4.5)))))</f>
        <v>39.629999999999995</v>
      </c>
      <c r="AG7" s="102">
        <f>IF(ISNONTEXT(A7),"",(MIN(80,(IF(X7&gt;7,10,X7*0.89)+(IF(Y7&gt;14,20,Y7*1.33))+(IF(Z7&gt;14,30,Z7*2))+(AA7*3)+(AB7*4.5)))))</f>
        <v>34.629999999999995</v>
      </c>
      <c r="AH7" s="100">
        <f>IF(ISNONTEXT(A7),"",(SUM(AE7,AF7,AG7)/3))</f>
        <v>37.74</v>
      </c>
      <c r="AI7" s="60">
        <f>(M7+U7+AC7)/3*12.5</f>
        <v>25</v>
      </c>
      <c r="AJ7" s="60">
        <f>(N7+V7+AD7)/3*25</f>
        <v>0</v>
      </c>
      <c r="AK7" s="17">
        <v>7</v>
      </c>
      <c r="AL7" s="17">
        <v>7</v>
      </c>
      <c r="AM7" s="17">
        <v>7</v>
      </c>
      <c r="AN7" s="17">
        <v>7</v>
      </c>
      <c r="AO7" s="17">
        <v>18</v>
      </c>
      <c r="AP7" s="17">
        <v>4</v>
      </c>
      <c r="AQ7" s="17">
        <v>6</v>
      </c>
      <c r="AR7" s="17">
        <v>4</v>
      </c>
      <c r="AS7" s="17">
        <v>4</v>
      </c>
      <c r="AT7" s="17">
        <v>4</v>
      </c>
      <c r="AU7" s="76">
        <v>2</v>
      </c>
      <c r="AV7" s="18"/>
      <c r="AW7" s="17">
        <v>5</v>
      </c>
      <c r="AX7" s="17">
        <v>4</v>
      </c>
      <c r="AY7" s="17">
        <v>5</v>
      </c>
      <c r="AZ7" s="17">
        <v>4</v>
      </c>
      <c r="BA7" s="17">
        <v>18</v>
      </c>
      <c r="BB7" s="17">
        <v>1</v>
      </c>
      <c r="BC7" s="17">
        <v>3</v>
      </c>
      <c r="BD7" s="17">
        <v>4</v>
      </c>
      <c r="BE7" s="17">
        <v>3</v>
      </c>
      <c r="BF7" s="17">
        <v>3</v>
      </c>
      <c r="BG7" s="76">
        <v>3</v>
      </c>
      <c r="BH7" s="18"/>
      <c r="BI7" s="17">
        <v>8</v>
      </c>
      <c r="BJ7" s="17">
        <v>6</v>
      </c>
      <c r="BK7" s="17">
        <v>9</v>
      </c>
      <c r="BL7" s="17">
        <v>7</v>
      </c>
      <c r="BM7" s="17">
        <v>18</v>
      </c>
      <c r="BN7" s="17">
        <v>7</v>
      </c>
      <c r="BO7" s="17">
        <v>7</v>
      </c>
      <c r="BP7" s="17">
        <v>8</v>
      </c>
      <c r="BQ7" s="17">
        <v>8</v>
      </c>
      <c r="BR7" s="17">
        <v>5</v>
      </c>
      <c r="BS7" s="76">
        <v>3</v>
      </c>
      <c r="BT7" s="18">
        <v>0</v>
      </c>
      <c r="BU7" s="19">
        <f>((AK7+AL7)*1.5)+AM7+(AN7*2)+AO7+((AP7+AQ7+AR7+AS7+AT7)*0.6)</f>
        <v>73.2</v>
      </c>
      <c r="BV7" s="20">
        <f>(BU7*2.5)-(((AU7*12.5)+(AV7*25))/2)</f>
        <v>170.5</v>
      </c>
      <c r="BW7" s="19">
        <f>((AW7+AX7)*1.5)+AY7+(AZ7*2)+BA7+((BB7+BC7+BD7+BE7+BF7)*0.6)</f>
        <v>52.9</v>
      </c>
      <c r="BX7" s="20">
        <f>(BW7*2.5)-(((BG7*12.5)+(BH7*25))/2)</f>
        <v>113.5</v>
      </c>
      <c r="BY7" s="19">
        <f>((BI7+BJ7)*1.5)+BK7+(BL7*2)+BM7+((BN7+BO7+BP7+BQ7+BR7)*0.6)</f>
        <v>83</v>
      </c>
      <c r="BZ7" s="105">
        <f>(BY7*2.5)-(((BS7*12.5)+(BT7*25))/2)</f>
        <v>188.75</v>
      </c>
      <c r="CA7" s="103">
        <f>IF(ISNONTEXT(A7),"",((SUM(BU7,BW7,BY7)/3)))</f>
        <v>69.7</v>
      </c>
      <c r="CB7" s="21">
        <f>(AU7+BG7+BS7)/3*12.5</f>
        <v>33.333333333333329</v>
      </c>
      <c r="CC7" s="21">
        <f>(AV7+BH7+BT7)/3*25</f>
        <v>0</v>
      </c>
      <c r="CD7" s="61">
        <f>IF(ISNONTEXT(A7),"",((M7+U7+AC7+AU7+BG7+BS7)/6)*12.5)</f>
        <v>29.166666666666668</v>
      </c>
      <c r="CE7" s="61" t="str">
        <f>IF(ISNONTEXT(#REF!),"",((N7+V7+AD7+AV7+BH7+BT7)/6)*25)</f>
        <v/>
      </c>
      <c r="CF7" s="80">
        <f>IF(ISNONTEXT(A7),"",CD7)</f>
        <v>29.166666666666668</v>
      </c>
      <c r="CG7" s="85">
        <f>IF(ISNUMBER(BQ7),MAX(0,((AH7*2.5)-(CF7/2))),"")</f>
        <v>79.76666666666668</v>
      </c>
      <c r="CH7" s="22">
        <f>IF(ISNUMBER(BR7),RANK(CG7,CG:CG),"")</f>
        <v>1</v>
      </c>
      <c r="CI7" s="23">
        <f>IF(ISNUMBER(BR7),MAX(((CA7*2.5)-(CF7/2)),((CA7*2.5)-(CF7/2))),"")</f>
        <v>159.66666666666666</v>
      </c>
      <c r="CJ7" s="86">
        <f>IF(ISNUMBER(BR7),RANK(CI7,CI:CI),"")</f>
        <v>1</v>
      </c>
      <c r="CK7" s="82">
        <f>IF(ISNUMBER(AT7),CG7+CI7,"")</f>
        <v>239.43333333333334</v>
      </c>
      <c r="CL7" s="24">
        <f>IF(ISNUMBER(AU7),CH7+CJ7,"")</f>
        <v>2</v>
      </c>
      <c r="CM7" s="95">
        <f>IF(ISNUMBER(AU7),RANK(CL7,CL:CL,1),"")</f>
        <v>1</v>
      </c>
      <c r="CN7" s="113">
        <f t="shared" ref="CN7" si="0">C7</f>
        <v>146</v>
      </c>
      <c r="CO7" s="86">
        <f>IF(ISNUMBER(CN7),RANK(CN7,CN:CN),"")</f>
        <v>1</v>
      </c>
      <c r="CP7" s="113">
        <f>E7</f>
        <v>142</v>
      </c>
      <c r="CQ7" s="86">
        <f>IF(ISNUMBER(CP7),RANK(CP7,CP:CP),"")</f>
        <v>1</v>
      </c>
      <c r="CR7" s="85">
        <f t="shared" ref="CR7" si="1">IF(AND(ISNUMBER(E7),ISNUMBER(CH7)),CG7,"")</f>
        <v>79.76666666666668</v>
      </c>
      <c r="CS7" s="86">
        <f>IF(ISNUMBER(CR7),RANK(CR7,CR:CR),"")</f>
        <v>1</v>
      </c>
      <c r="CT7" s="85">
        <f t="shared" ref="CT7" si="2">IF(AND(ISNUMBER(E7),ISNUMBER(CH7)),CI7,"")</f>
        <v>159.66666666666666</v>
      </c>
      <c r="CU7" s="86">
        <f>IF(ISNUMBER(CT7),RANK(CT7,CT:CT),"")</f>
        <v>1</v>
      </c>
      <c r="CV7" s="82">
        <f t="shared" ref="CV7" si="3">IF(ISNUMBER(CR7),CR7+CT7,"")</f>
        <v>239.43333333333334</v>
      </c>
      <c r="CW7" s="25">
        <f t="shared" ref="CW7" si="4">IF(ISNUMBER(CR7),CS7+CU7,"")</f>
        <v>2</v>
      </c>
      <c r="CX7" s="88">
        <f>IF(ISNUMBER(CW7),RANK(CW7,CW:CW,1),"")</f>
        <v>1</v>
      </c>
      <c r="CY7" s="92">
        <f>IF(AND(ISNUMBER(E7),ISNUMBER(CX7)),CV7+CP7+CO7,"")</f>
        <v>382.43333333333334</v>
      </c>
      <c r="CZ7" s="26">
        <f>IF(AND(ISNUMBER(E7),ISNUMBER(CY7)),CO7+CQ7+CS7+CU7,"")</f>
        <v>4</v>
      </c>
      <c r="DA7" s="93">
        <f>IF(ISNUMBER(CZ7),RANK(CZ7,CZ:CZ,1),"")</f>
        <v>1</v>
      </c>
      <c r="DB7" s="89"/>
    </row>
    <row r="8" spans="1:106" s="2" customFormat="1" ht="29.25" customHeight="1" x14ac:dyDescent="0.3">
      <c r="A8" s="28"/>
      <c r="B8" s="29"/>
      <c r="C8" s="29"/>
      <c r="D8" s="29"/>
      <c r="E8" s="29"/>
      <c r="F8" s="29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30"/>
      <c r="AD8" s="30"/>
      <c r="AE8" s="32"/>
      <c r="AF8" s="32"/>
      <c r="AG8" s="32"/>
      <c r="AH8" s="34"/>
      <c r="AI8" s="33"/>
      <c r="AJ8" s="33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28"/>
      <c r="AV8" s="28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28"/>
      <c r="BH8" s="28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28"/>
      <c r="BT8" s="28"/>
      <c r="BU8" s="35"/>
      <c r="BV8" s="36"/>
      <c r="BW8" s="35"/>
      <c r="BX8" s="36"/>
      <c r="BY8" s="35"/>
      <c r="BZ8" s="36"/>
      <c r="CA8" s="34"/>
      <c r="CB8" s="34"/>
      <c r="CC8" s="34"/>
      <c r="CD8" s="37"/>
      <c r="CE8" s="37"/>
      <c r="CF8" s="38"/>
      <c r="CG8" s="38"/>
      <c r="CH8" s="39"/>
      <c r="CI8" s="38"/>
      <c r="CJ8" s="39"/>
      <c r="CK8" s="41"/>
      <c r="CL8" s="41"/>
      <c r="CM8" s="46"/>
      <c r="CN8" s="46"/>
      <c r="CO8" s="114"/>
      <c r="CP8" s="46"/>
      <c r="CQ8" s="114"/>
      <c r="CR8" s="47"/>
      <c r="CS8" s="48"/>
      <c r="CT8" s="41"/>
      <c r="CU8" s="41"/>
      <c r="CV8" s="41"/>
      <c r="CW8" s="42"/>
      <c r="CX8" s="42"/>
      <c r="CY8" s="43"/>
      <c r="CZ8" s="44"/>
      <c r="DA8" s="45"/>
    </row>
    <row r="9" spans="1:106" s="2" customFormat="1" ht="29.25" customHeight="1" x14ac:dyDescent="0.3">
      <c r="A9" s="28"/>
      <c r="B9" s="29"/>
      <c r="C9" s="29"/>
      <c r="D9" s="29"/>
      <c r="E9" s="29"/>
      <c r="F9" s="29"/>
      <c r="G9" s="2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0"/>
      <c r="AB9" s="30"/>
      <c r="AC9" s="30"/>
      <c r="AD9" s="30"/>
      <c r="AE9" s="32"/>
      <c r="AF9" s="32"/>
      <c r="AG9" s="32"/>
      <c r="AH9" s="34"/>
      <c r="AI9" s="33"/>
      <c r="AJ9" s="33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28"/>
      <c r="AV9" s="28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28"/>
      <c r="BH9" s="28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28"/>
      <c r="BT9" s="28"/>
      <c r="BU9" s="35"/>
      <c r="BV9" s="36"/>
      <c r="BW9" s="35"/>
      <c r="BX9" s="36"/>
      <c r="BY9" s="35"/>
      <c r="BZ9" s="36"/>
      <c r="CA9" s="34"/>
      <c r="CB9" s="34"/>
      <c r="CC9" s="34"/>
      <c r="CD9" s="37"/>
      <c r="CE9" s="37"/>
      <c r="CF9" s="38"/>
      <c r="CG9" s="38"/>
      <c r="CH9" s="39"/>
      <c r="CI9" s="38"/>
      <c r="CJ9" s="39"/>
      <c r="CK9" s="41"/>
      <c r="CL9" s="41"/>
      <c r="CM9" s="46"/>
      <c r="CN9" s="46"/>
      <c r="CO9" s="114"/>
      <c r="CP9" s="46"/>
      <c r="CQ9" s="114"/>
      <c r="CR9" s="47"/>
      <c r="CS9" s="48"/>
      <c r="CT9" s="41"/>
      <c r="CU9" s="41"/>
      <c r="CV9" s="41"/>
      <c r="CW9" s="42"/>
      <c r="CX9" s="42"/>
      <c r="CY9" s="43"/>
      <c r="CZ9" s="44"/>
      <c r="DA9" s="45"/>
    </row>
    <row r="10" spans="1:106" s="2" customFormat="1" ht="29.25" customHeight="1" x14ac:dyDescent="0.3">
      <c r="A10" s="28"/>
      <c r="B10" s="29"/>
      <c r="C10" s="29"/>
      <c r="D10" s="29"/>
      <c r="E10" s="29"/>
      <c r="F10" s="29"/>
      <c r="G10" s="29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/>
      <c r="AB10" s="30"/>
      <c r="AC10" s="30"/>
      <c r="AD10" s="30"/>
      <c r="AE10" s="32"/>
      <c r="AF10" s="32"/>
      <c r="AG10" s="32"/>
      <c r="AH10" s="34"/>
      <c r="AI10" s="33"/>
      <c r="AJ10" s="33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28"/>
      <c r="AV10" s="28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28"/>
      <c r="BH10" s="28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28"/>
      <c r="BT10" s="28"/>
      <c r="BU10" s="35"/>
      <c r="BV10" s="36"/>
      <c r="BW10" s="35"/>
      <c r="BX10" s="36"/>
      <c r="BY10" s="35"/>
      <c r="BZ10" s="36"/>
      <c r="CA10" s="34"/>
      <c r="CB10" s="34"/>
      <c r="CC10" s="34"/>
      <c r="CD10" s="37"/>
      <c r="CE10" s="37"/>
      <c r="CF10" s="38"/>
      <c r="CG10" s="38"/>
      <c r="CH10" s="39"/>
      <c r="CI10" s="38"/>
      <c r="CJ10" s="39"/>
      <c r="CK10" s="41"/>
      <c r="CL10" s="41"/>
      <c r="CM10" s="46"/>
      <c r="CN10" s="46"/>
      <c r="CO10" s="114"/>
      <c r="CP10" s="46"/>
      <c r="CQ10" s="114"/>
      <c r="CR10" s="47"/>
      <c r="CS10" s="48"/>
      <c r="CT10" s="41"/>
      <c r="CU10" s="41"/>
      <c r="CV10" s="41"/>
      <c r="CW10" s="42"/>
      <c r="CX10" s="42"/>
      <c r="CY10" s="43"/>
      <c r="CZ10" s="44"/>
      <c r="DA10" s="45"/>
    </row>
    <row r="11" spans="1:106" s="2" customFormat="1" ht="29.25" customHeight="1" x14ac:dyDescent="0.3">
      <c r="A11" s="28"/>
      <c r="B11" s="29"/>
      <c r="C11" s="29"/>
      <c r="D11" s="29"/>
      <c r="E11" s="29"/>
      <c r="F11" s="29"/>
      <c r="G11" s="2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0"/>
      <c r="AB11" s="30"/>
      <c r="AC11" s="30"/>
      <c r="AD11" s="30"/>
      <c r="AE11" s="32"/>
      <c r="AF11" s="32"/>
      <c r="AG11" s="32"/>
      <c r="AH11" s="34"/>
      <c r="AI11" s="33"/>
      <c r="AJ11" s="33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28"/>
      <c r="AV11" s="28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28"/>
      <c r="BH11" s="28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28"/>
      <c r="BT11" s="28"/>
      <c r="BU11" s="35"/>
      <c r="BV11" s="36"/>
      <c r="BW11" s="35"/>
      <c r="BX11" s="36"/>
      <c r="BY11" s="35"/>
      <c r="BZ11" s="36"/>
      <c r="CA11" s="34"/>
      <c r="CB11" s="34"/>
      <c r="CC11" s="34"/>
      <c r="CD11" s="37"/>
      <c r="CE11" s="37"/>
      <c r="CF11" s="38"/>
      <c r="CG11" s="38"/>
      <c r="CH11" s="39"/>
      <c r="CI11" s="38"/>
      <c r="CJ11" s="39"/>
      <c r="CK11" s="41"/>
      <c r="CL11" s="41"/>
      <c r="CM11" s="46"/>
      <c r="CN11" s="46"/>
      <c r="CO11" s="114"/>
      <c r="CP11" s="46"/>
      <c r="CQ11" s="114"/>
      <c r="CR11" s="47"/>
      <c r="CS11" s="48"/>
      <c r="CT11" s="41"/>
      <c r="CU11" s="41"/>
      <c r="CV11" s="41"/>
      <c r="CW11" s="42"/>
      <c r="CX11" s="42"/>
      <c r="CY11" s="43"/>
      <c r="CZ11" s="44"/>
      <c r="DA11" s="45"/>
    </row>
    <row r="12" spans="1:106" s="2" customFormat="1" ht="29.25" customHeight="1" x14ac:dyDescent="0.3">
      <c r="A12" s="28"/>
      <c r="B12" s="29"/>
      <c r="C12" s="29"/>
      <c r="D12" s="29"/>
      <c r="E12" s="29"/>
      <c r="F12" s="29"/>
      <c r="G12" s="29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0"/>
      <c r="AB12" s="30"/>
      <c r="AC12" s="30"/>
      <c r="AD12" s="30"/>
      <c r="AE12" s="32"/>
      <c r="AF12" s="32"/>
      <c r="AG12" s="32"/>
      <c r="AH12" s="34"/>
      <c r="AI12" s="33"/>
      <c r="AJ12" s="33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28"/>
      <c r="AV12" s="28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28"/>
      <c r="BH12" s="28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28"/>
      <c r="BT12" s="28"/>
      <c r="BU12" s="35"/>
      <c r="BV12" s="36"/>
      <c r="BW12" s="35"/>
      <c r="BX12" s="36"/>
      <c r="BY12" s="35"/>
      <c r="BZ12" s="36"/>
      <c r="CA12" s="34"/>
      <c r="CB12" s="34"/>
      <c r="CC12" s="34"/>
      <c r="CD12" s="37"/>
      <c r="CE12" s="37"/>
      <c r="CF12" s="38"/>
      <c r="CG12" s="38"/>
      <c r="CH12" s="39"/>
      <c r="CI12" s="38"/>
      <c r="CJ12" s="39"/>
      <c r="CK12" s="41"/>
      <c r="CL12" s="41"/>
      <c r="CM12" s="46"/>
      <c r="CN12" s="46"/>
      <c r="CO12" s="114"/>
      <c r="CP12" s="46"/>
      <c r="CQ12" s="114"/>
      <c r="CR12" s="47"/>
      <c r="CS12" s="48"/>
      <c r="CT12" s="41"/>
      <c r="CU12" s="41"/>
      <c r="CV12" s="41"/>
      <c r="CW12" s="42"/>
      <c r="CX12" s="42"/>
      <c r="CY12" s="43"/>
      <c r="CZ12" s="44"/>
      <c r="DA12" s="45"/>
    </row>
    <row r="13" spans="1:106" s="2" customFormat="1" ht="29.25" customHeight="1" x14ac:dyDescent="0.3">
      <c r="A13" s="28"/>
      <c r="B13" s="29"/>
      <c r="C13" s="29"/>
      <c r="D13" s="29"/>
      <c r="E13" s="29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0"/>
      <c r="AB13" s="30"/>
      <c r="AC13" s="30"/>
      <c r="AD13" s="30"/>
      <c r="AE13" s="32"/>
      <c r="AF13" s="32"/>
      <c r="AG13" s="32"/>
      <c r="AH13" s="34"/>
      <c r="AI13" s="33"/>
      <c r="AJ13" s="33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28"/>
      <c r="AV13" s="28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28"/>
      <c r="BH13" s="28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28"/>
      <c r="BT13" s="28"/>
      <c r="BU13" s="35"/>
      <c r="BV13" s="36"/>
      <c r="BW13" s="35"/>
      <c r="BX13" s="36"/>
      <c r="BY13" s="35"/>
      <c r="BZ13" s="36"/>
      <c r="CA13" s="34"/>
      <c r="CB13" s="34"/>
      <c r="CC13" s="34"/>
      <c r="CD13" s="37"/>
      <c r="CE13" s="37"/>
      <c r="CF13" s="38"/>
      <c r="CG13" s="38"/>
      <c r="CH13" s="39"/>
      <c r="CI13" s="38"/>
      <c r="CJ13" s="39"/>
      <c r="CK13" s="41"/>
      <c r="CL13" s="41"/>
      <c r="CM13" s="46"/>
      <c r="CN13" s="46"/>
      <c r="CO13" s="114"/>
      <c r="CP13" s="46"/>
      <c r="CQ13" s="114"/>
      <c r="CR13" s="47"/>
      <c r="CS13" s="48"/>
      <c r="CT13" s="41"/>
      <c r="CU13" s="41"/>
      <c r="CV13" s="41"/>
      <c r="CW13" s="42"/>
      <c r="CX13" s="42"/>
      <c r="CY13" s="43"/>
      <c r="CZ13" s="44"/>
      <c r="DA13" s="45"/>
    </row>
    <row r="14" spans="1:106" s="2" customFormat="1" ht="29.25" customHeight="1" x14ac:dyDescent="0.3">
      <c r="A14" s="28"/>
      <c r="B14" s="29"/>
      <c r="C14" s="29"/>
      <c r="D14" s="29"/>
      <c r="E14" s="29"/>
      <c r="F14" s="29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0"/>
      <c r="AB14" s="30"/>
      <c r="AC14" s="30"/>
      <c r="AD14" s="30"/>
      <c r="AE14" s="32"/>
      <c r="AF14" s="32"/>
      <c r="AG14" s="32"/>
      <c r="AH14" s="34"/>
      <c r="AI14" s="33"/>
      <c r="AJ14" s="33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28"/>
      <c r="AV14" s="28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28"/>
      <c r="BH14" s="28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28"/>
      <c r="BT14" s="28"/>
      <c r="BU14" s="35"/>
      <c r="BV14" s="36"/>
      <c r="BW14" s="35"/>
      <c r="BX14" s="36"/>
      <c r="BY14" s="35"/>
      <c r="BZ14" s="36"/>
      <c r="CA14" s="34"/>
      <c r="CB14" s="34"/>
      <c r="CC14" s="34"/>
      <c r="CD14" s="37"/>
      <c r="CE14" s="37"/>
      <c r="CF14" s="38"/>
      <c r="CG14" s="40"/>
      <c r="CH14" s="39"/>
      <c r="CI14" s="40"/>
      <c r="CJ14" s="39"/>
      <c r="CK14" s="41"/>
      <c r="CL14" s="41"/>
      <c r="CM14" s="46"/>
      <c r="CN14" s="46"/>
      <c r="CO14" s="114"/>
      <c r="CP14" s="46"/>
      <c r="CQ14" s="114"/>
      <c r="CR14" s="47"/>
      <c r="CS14" s="48"/>
      <c r="CT14" s="41"/>
      <c r="CU14" s="41"/>
      <c r="CV14" s="41"/>
      <c r="CW14" s="42"/>
      <c r="CX14" s="42"/>
      <c r="CY14" s="43"/>
      <c r="CZ14" s="44"/>
      <c r="DA14" s="45"/>
    </row>
    <row r="15" spans="1:106" s="2" customFormat="1" ht="29.25" customHeight="1" x14ac:dyDescent="0.3">
      <c r="A15" s="28"/>
      <c r="B15" s="29"/>
      <c r="C15" s="29"/>
      <c r="D15" s="29"/>
      <c r="E15" s="29"/>
      <c r="F15" s="29"/>
      <c r="G15" s="2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0"/>
      <c r="AB15" s="30"/>
      <c r="AC15" s="30"/>
      <c r="AD15" s="30"/>
      <c r="AE15" s="32"/>
      <c r="AF15" s="32"/>
      <c r="AG15" s="32"/>
      <c r="AH15" s="34"/>
      <c r="AI15" s="33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8"/>
      <c r="AV15" s="28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28"/>
      <c r="BH15" s="28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28"/>
      <c r="BT15" s="28"/>
      <c r="BU15" s="35"/>
      <c r="BV15" s="36"/>
      <c r="BW15" s="35"/>
      <c r="BX15" s="36"/>
      <c r="BY15" s="35"/>
      <c r="BZ15" s="36"/>
      <c r="CA15" s="34"/>
      <c r="CB15" s="34"/>
      <c r="CC15" s="34"/>
      <c r="CD15" s="37"/>
      <c r="CE15" s="37"/>
      <c r="CF15" s="38"/>
      <c r="CG15" s="40"/>
      <c r="CH15" s="39"/>
      <c r="CI15" s="40"/>
      <c r="CJ15" s="39"/>
      <c r="CK15" s="41"/>
      <c r="CL15" s="41"/>
      <c r="CM15" s="46"/>
      <c r="CN15" s="46"/>
      <c r="CO15" s="114"/>
      <c r="CP15" s="46"/>
      <c r="CQ15" s="114"/>
      <c r="CR15" s="47"/>
      <c r="CS15" s="48"/>
      <c r="CT15" s="41"/>
      <c r="CU15" s="41"/>
      <c r="CV15" s="41"/>
      <c r="CW15" s="42"/>
      <c r="CX15" s="42"/>
      <c r="CY15" s="43"/>
      <c r="CZ15" s="44"/>
      <c r="DA15" s="45"/>
    </row>
    <row r="16" spans="1:106" s="2" customFormat="1" ht="29.25" customHeight="1" x14ac:dyDescent="0.3">
      <c r="A16" s="28"/>
      <c r="B16" s="29"/>
      <c r="C16" s="29"/>
      <c r="D16" s="29"/>
      <c r="E16" s="29"/>
      <c r="F16" s="29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0"/>
      <c r="AB16" s="30"/>
      <c r="AC16" s="30"/>
      <c r="AD16" s="30"/>
      <c r="AE16" s="32"/>
      <c r="AF16" s="32"/>
      <c r="AG16" s="32"/>
      <c r="AH16" s="34"/>
      <c r="AI16" s="33"/>
      <c r="AJ16" s="33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28"/>
      <c r="AV16" s="28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28"/>
      <c r="BH16" s="28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28"/>
      <c r="BT16" s="28"/>
      <c r="BU16" s="35"/>
      <c r="BV16" s="36"/>
      <c r="BW16" s="35"/>
      <c r="BX16" s="36"/>
      <c r="BY16" s="35"/>
      <c r="BZ16" s="36"/>
      <c r="CA16" s="34"/>
      <c r="CB16" s="34"/>
      <c r="CC16" s="34"/>
      <c r="CD16" s="37"/>
      <c r="CE16" s="37"/>
      <c r="CF16" s="38"/>
      <c r="CG16" s="40"/>
      <c r="CH16" s="39"/>
      <c r="CI16" s="40"/>
      <c r="CJ16" s="39"/>
      <c r="CK16" s="41"/>
      <c r="CL16" s="41"/>
      <c r="CM16" s="46"/>
      <c r="CN16" s="46"/>
      <c r="CO16" s="114"/>
      <c r="CP16" s="46"/>
      <c r="CQ16" s="114"/>
      <c r="CR16" s="47"/>
      <c r="CS16" s="48"/>
      <c r="CT16" s="41"/>
      <c r="CU16" s="41"/>
      <c r="CV16" s="41"/>
      <c r="CW16" s="42"/>
      <c r="CX16" s="42"/>
      <c r="CY16" s="43"/>
      <c r="CZ16" s="44"/>
      <c r="DA16" s="45"/>
    </row>
    <row r="17" spans="1:105" s="2" customFormat="1" ht="29.25" customHeight="1" x14ac:dyDescent="0.3">
      <c r="A17" s="28"/>
      <c r="B17" s="29"/>
      <c r="C17" s="29"/>
      <c r="D17" s="29"/>
      <c r="E17" s="29"/>
      <c r="F17" s="29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0"/>
      <c r="AB17" s="30"/>
      <c r="AC17" s="30"/>
      <c r="AD17" s="30"/>
      <c r="AE17" s="32"/>
      <c r="AF17" s="32"/>
      <c r="AG17" s="32"/>
      <c r="AH17" s="34"/>
      <c r="AI17" s="33"/>
      <c r="AJ17" s="33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28"/>
      <c r="BH17" s="28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28"/>
      <c r="BT17" s="28"/>
      <c r="BU17" s="35"/>
      <c r="BV17" s="36"/>
      <c r="BW17" s="35"/>
      <c r="BX17" s="36"/>
      <c r="BY17" s="35"/>
      <c r="BZ17" s="36"/>
      <c r="CA17" s="34"/>
      <c r="CB17" s="34"/>
      <c r="CC17" s="34"/>
      <c r="CD17" s="37"/>
      <c r="CE17" s="37"/>
      <c r="CF17" s="38"/>
      <c r="CG17" s="40"/>
      <c r="CH17" s="39"/>
      <c r="CI17" s="40"/>
      <c r="CJ17" s="39"/>
      <c r="CK17" s="41"/>
      <c r="CL17" s="41"/>
      <c r="CM17" s="46"/>
      <c r="CN17" s="46"/>
      <c r="CO17" s="114"/>
      <c r="CP17" s="46"/>
      <c r="CQ17" s="114"/>
      <c r="CR17" s="47"/>
      <c r="CS17" s="48"/>
      <c r="CT17" s="41"/>
      <c r="CU17" s="41"/>
      <c r="CV17" s="41"/>
      <c r="CW17" s="42"/>
      <c r="CX17" s="42"/>
      <c r="CY17" s="43"/>
      <c r="CZ17" s="44"/>
      <c r="DA17" s="45"/>
    </row>
    <row r="18" spans="1:105" s="2" customFormat="1" ht="29.25" customHeight="1" x14ac:dyDescent="0.3">
      <c r="A18" s="28"/>
      <c r="B18" s="29"/>
      <c r="C18" s="29"/>
      <c r="D18" s="29"/>
      <c r="E18" s="29"/>
      <c r="F18" s="29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0"/>
      <c r="AB18" s="30"/>
      <c r="AC18" s="30"/>
      <c r="AD18" s="30"/>
      <c r="AE18" s="32"/>
      <c r="AF18" s="32"/>
      <c r="AG18" s="32"/>
      <c r="AH18" s="34"/>
      <c r="AI18" s="33"/>
      <c r="AJ18" s="33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28"/>
      <c r="BH18" s="28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28"/>
      <c r="BT18" s="28"/>
      <c r="BU18" s="35"/>
      <c r="BV18" s="36"/>
      <c r="BW18" s="35"/>
      <c r="BX18" s="36"/>
      <c r="BY18" s="35"/>
      <c r="BZ18" s="36"/>
      <c r="CA18" s="34"/>
      <c r="CB18" s="34"/>
      <c r="CC18" s="34"/>
      <c r="CD18" s="37"/>
      <c r="CE18" s="37"/>
      <c r="CF18" s="38"/>
      <c r="CG18" s="40"/>
      <c r="CH18" s="39"/>
      <c r="CI18" s="40"/>
      <c r="CJ18" s="39"/>
      <c r="CK18" s="41"/>
      <c r="CL18" s="41"/>
      <c r="CM18" s="46"/>
      <c r="CN18" s="46"/>
      <c r="CO18" s="114"/>
      <c r="CP18" s="46"/>
      <c r="CQ18" s="114"/>
      <c r="CR18" s="47"/>
      <c r="CS18" s="48"/>
      <c r="CT18" s="41"/>
      <c r="CU18" s="41"/>
      <c r="CV18" s="41"/>
      <c r="CW18" s="42"/>
      <c r="CX18" s="42"/>
      <c r="CY18" s="43"/>
      <c r="CZ18" s="44"/>
      <c r="DA18" s="45"/>
    </row>
    <row r="19" spans="1:105" s="2" customFormat="1" ht="29.25" customHeight="1" x14ac:dyDescent="0.3">
      <c r="A19" s="28"/>
      <c r="B19" s="29"/>
      <c r="C19" s="29"/>
      <c r="D19" s="29"/>
      <c r="E19" s="29"/>
      <c r="F19" s="29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30"/>
      <c r="AC19" s="30"/>
      <c r="AD19" s="30"/>
      <c r="AE19" s="32"/>
      <c r="AF19" s="32"/>
      <c r="AG19" s="32"/>
      <c r="AH19" s="34"/>
      <c r="AI19" s="33"/>
      <c r="AJ19" s="33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28"/>
      <c r="BH19" s="28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28"/>
      <c r="BT19" s="28"/>
      <c r="BU19" s="35"/>
      <c r="BV19" s="36"/>
      <c r="BW19" s="35"/>
      <c r="BX19" s="36"/>
      <c r="BY19" s="35"/>
      <c r="BZ19" s="36"/>
      <c r="CA19" s="34"/>
      <c r="CB19" s="34"/>
      <c r="CC19" s="34"/>
      <c r="CD19" s="37"/>
      <c r="CE19" s="37"/>
      <c r="CF19" s="38"/>
      <c r="CG19" s="40"/>
      <c r="CH19" s="39"/>
      <c r="CI19" s="40"/>
      <c r="CJ19" s="39"/>
      <c r="CK19" s="41"/>
      <c r="CL19" s="41"/>
      <c r="CM19" s="46"/>
      <c r="CN19" s="46"/>
      <c r="CO19" s="114"/>
      <c r="CP19" s="46"/>
      <c r="CQ19" s="114"/>
      <c r="CR19" s="47"/>
      <c r="CS19" s="48"/>
      <c r="CT19" s="41"/>
      <c r="CU19" s="41"/>
      <c r="CV19" s="41"/>
      <c r="CW19" s="42"/>
      <c r="CX19" s="42"/>
      <c r="CY19" s="43"/>
      <c r="CZ19" s="44"/>
      <c r="DA19" s="45"/>
    </row>
    <row r="20" spans="1:105" s="2" customFormat="1" ht="29.25" customHeight="1" x14ac:dyDescent="0.3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5" s="2" customFormat="1" ht="29.25" customHeight="1" x14ac:dyDescent="0.3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5" s="2" customFormat="1" ht="29.25" customHeight="1" x14ac:dyDescent="0.3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5" s="2" customFormat="1" ht="29.25" customHeight="1" x14ac:dyDescent="0.3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5" s="2" customFormat="1" ht="29.25" customHeight="1" x14ac:dyDescent="0.3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5" s="2" customFormat="1" ht="29.25" customHeight="1" x14ac:dyDescent="0.3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5" s="2" customFormat="1" ht="29.25" customHeight="1" x14ac:dyDescent="0.3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5" s="2" customFormat="1" ht="29.25" customHeight="1" x14ac:dyDescent="0.3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5" s="2" customFormat="1" ht="29.25" customHeight="1" x14ac:dyDescent="0.3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5" s="2" customFormat="1" ht="29.25" customHeight="1" x14ac:dyDescent="0.3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5" s="2" customFormat="1" ht="29.25" customHeight="1" x14ac:dyDescent="0.3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5" s="2" customFormat="1" ht="29.25" customHeight="1" x14ac:dyDescent="0.3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5" s="2" customFormat="1" ht="29.25" customHeight="1" x14ac:dyDescent="0.3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3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3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3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3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3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3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3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3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3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3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3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3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3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3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3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3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3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3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3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3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3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3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3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3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3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3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3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3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3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3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3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3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3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3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3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3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3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3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3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3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3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3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3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3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3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3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3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3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3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3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3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3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3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3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3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3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3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3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3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3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3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3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3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3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3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3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3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3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3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3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3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3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3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3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3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3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3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3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3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3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3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3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3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3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3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3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3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3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3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3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3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3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3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3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3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3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3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3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3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3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3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3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3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3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3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3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3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3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3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3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3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3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3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3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3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3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3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3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3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3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3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3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3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3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3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3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3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3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3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3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3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3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3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3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3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3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3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3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3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3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3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3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3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3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3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3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3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3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3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3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3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3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3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3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3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3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3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3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3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3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3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3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3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3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3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3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3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3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3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3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3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3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3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3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3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3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3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3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3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3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3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3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3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3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3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3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3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3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3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3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3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3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3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3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3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3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3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3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3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3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3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3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3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3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3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3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3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3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3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3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3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3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3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3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3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3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3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3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3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3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3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3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3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3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3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3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3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3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3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3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3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3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3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3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3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3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3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3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3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3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3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3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3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3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3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3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3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3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3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3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3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3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3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3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3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3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3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3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3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3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3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3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3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3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3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3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3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3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3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3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3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3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3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3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3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3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3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3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3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3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3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3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3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3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3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3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3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3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3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3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3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3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3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3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3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3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3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3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3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3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3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3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3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3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5" s="2" customFormat="1" ht="29.25" customHeight="1" x14ac:dyDescent="0.3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5" s="2" customFormat="1" ht="29.25" customHeight="1" x14ac:dyDescent="0.3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5" s="2" customFormat="1" ht="29.25" customHeight="1" x14ac:dyDescent="0.3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5" s="2" customFormat="1" ht="29.25" customHeight="1" x14ac:dyDescent="0.3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5" s="2" customFormat="1" ht="29.25" customHeight="1" x14ac:dyDescent="0.3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5" s="2" customFormat="1" ht="29.25" customHeight="1" x14ac:dyDescent="0.3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5" s="2" customFormat="1" ht="29.25" customHeight="1" x14ac:dyDescent="0.3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5" s="2" customFormat="1" ht="29.25" customHeight="1" x14ac:dyDescent="0.3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5" s="2" customFormat="1" ht="29.25" customHeight="1" x14ac:dyDescent="0.3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5" s="2" customFormat="1" ht="29.25" customHeight="1" x14ac:dyDescent="0.3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5" s="2" customFormat="1" ht="29.25" customHeight="1" x14ac:dyDescent="0.3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5" s="2" customFormat="1" ht="29.25" customHeight="1" x14ac:dyDescent="0.3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5" s="2" customFormat="1" ht="29.25" customHeight="1" x14ac:dyDescent="0.3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5" s="2" customFormat="1" ht="29.25" customHeight="1" x14ac:dyDescent="0.3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</row>
    <row r="351" spans="1:105" s="2" customFormat="1" ht="29.25" customHeight="1" x14ac:dyDescent="0.3">
      <c r="A351" s="28"/>
      <c r="B351" s="29"/>
      <c r="C351" s="29"/>
      <c r="D351" s="29"/>
      <c r="E351" s="29"/>
      <c r="F351" s="29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0"/>
      <c r="AB351" s="30"/>
      <c r="AC351" s="30"/>
      <c r="AD351" s="30"/>
      <c r="AE351" s="32"/>
      <c r="AF351" s="32"/>
      <c r="AG351" s="32"/>
      <c r="AH351" s="34"/>
      <c r="AI351" s="33"/>
      <c r="AJ351" s="33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28"/>
      <c r="AV351" s="28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28"/>
      <c r="BH351" s="28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28"/>
      <c r="BT351" s="28"/>
      <c r="BU351" s="35"/>
      <c r="BV351" s="36"/>
      <c r="BW351" s="35"/>
      <c r="BX351" s="36"/>
      <c r="BY351" s="35"/>
      <c r="BZ351" s="36"/>
      <c r="CA351" s="34"/>
      <c r="CB351" s="34"/>
      <c r="CC351" s="34"/>
      <c r="CD351" s="37"/>
      <c r="CE351" s="37"/>
      <c r="CF351" s="38"/>
      <c r="CG351" s="40"/>
      <c r="CH351" s="39"/>
      <c r="CI351" s="40"/>
      <c r="CJ351" s="39"/>
      <c r="CK351" s="41"/>
      <c r="CL351" s="41"/>
      <c r="CM351" s="46"/>
      <c r="CN351" s="46"/>
      <c r="CO351" s="114"/>
      <c r="CP351" s="46"/>
      <c r="CQ351" s="114"/>
      <c r="CR351" s="47"/>
      <c r="CS351" s="48"/>
      <c r="CT351" s="41"/>
      <c r="CU351" s="41"/>
      <c r="CV351" s="41"/>
      <c r="CW351" s="42"/>
      <c r="CX351" s="42"/>
      <c r="CY351" s="43"/>
      <c r="CZ351" s="44"/>
      <c r="DA351" s="45"/>
    </row>
    <row r="352" spans="1:105" s="2" customFormat="1" ht="29.25" customHeight="1" x14ac:dyDescent="0.3">
      <c r="A352" s="28"/>
      <c r="B352" s="29"/>
      <c r="C352" s="29"/>
      <c r="D352" s="29"/>
      <c r="E352" s="29"/>
      <c r="F352" s="29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0"/>
      <c r="AB352" s="30"/>
      <c r="AC352" s="30"/>
      <c r="AD352" s="30"/>
      <c r="AE352" s="32"/>
      <c r="AF352" s="32"/>
      <c r="AG352" s="32"/>
      <c r="AH352" s="34"/>
      <c r="AI352" s="33"/>
      <c r="AJ352" s="33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28"/>
      <c r="AV352" s="28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28"/>
      <c r="BH352" s="28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28"/>
      <c r="BT352" s="28"/>
      <c r="BU352" s="35"/>
      <c r="BV352" s="36"/>
      <c r="BW352" s="35"/>
      <c r="BX352" s="36"/>
      <c r="BY352" s="35"/>
      <c r="BZ352" s="36"/>
      <c r="CA352" s="34"/>
      <c r="CB352" s="34"/>
      <c r="CC352" s="34"/>
      <c r="CD352" s="37"/>
      <c r="CE352" s="37"/>
      <c r="CF352" s="38"/>
      <c r="CG352" s="40"/>
      <c r="CH352" s="39"/>
      <c r="CI352" s="40"/>
      <c r="CJ352" s="39"/>
      <c r="CK352" s="41"/>
      <c r="CL352" s="41"/>
      <c r="CM352" s="46"/>
      <c r="CN352" s="46"/>
      <c r="CO352" s="114"/>
      <c r="CP352" s="46"/>
      <c r="CQ352" s="114"/>
      <c r="CR352" s="47"/>
      <c r="CS352" s="48"/>
      <c r="CT352" s="41"/>
      <c r="CU352" s="41"/>
      <c r="CV352" s="41"/>
      <c r="CW352" s="42"/>
      <c r="CX352" s="42"/>
      <c r="CY352" s="43"/>
      <c r="CZ352" s="44"/>
      <c r="DA352" s="45"/>
    </row>
    <row r="353" spans="1:107" s="2" customFormat="1" ht="29.25" customHeight="1" x14ac:dyDescent="0.3">
      <c r="A353" s="28"/>
      <c r="B353" s="29"/>
      <c r="C353" s="29"/>
      <c r="D353" s="29"/>
      <c r="E353" s="29"/>
      <c r="F353" s="29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0"/>
      <c r="AB353" s="30"/>
      <c r="AC353" s="30"/>
      <c r="AD353" s="30"/>
      <c r="AE353" s="32"/>
      <c r="AF353" s="32"/>
      <c r="AG353" s="32"/>
      <c r="AH353" s="34"/>
      <c r="AI353" s="33"/>
      <c r="AJ353" s="33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28"/>
      <c r="AV353" s="28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28"/>
      <c r="BH353" s="28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28"/>
      <c r="BT353" s="28"/>
      <c r="BU353" s="35"/>
      <c r="BV353" s="36"/>
      <c r="BW353" s="35"/>
      <c r="BX353" s="36"/>
      <c r="BY353" s="35"/>
      <c r="BZ353" s="36"/>
      <c r="CA353" s="34"/>
      <c r="CB353" s="34"/>
      <c r="CC353" s="34"/>
      <c r="CD353" s="37"/>
      <c r="CE353" s="37"/>
      <c r="CF353" s="38"/>
      <c r="CG353" s="40"/>
      <c r="CH353" s="39"/>
      <c r="CI353" s="40"/>
      <c r="CJ353" s="39"/>
      <c r="CK353" s="41"/>
      <c r="CL353" s="41"/>
      <c r="CM353" s="46"/>
      <c r="CN353" s="46"/>
      <c r="CO353" s="114"/>
      <c r="CP353" s="46"/>
      <c r="CQ353" s="114"/>
      <c r="CR353" s="47"/>
      <c r="CS353" s="48"/>
      <c r="CT353" s="41"/>
      <c r="CU353" s="41"/>
      <c r="CV353" s="41"/>
      <c r="CW353" s="42"/>
      <c r="CX353" s="42"/>
      <c r="CY353" s="43"/>
      <c r="CZ353" s="44"/>
      <c r="DA353" s="45"/>
    </row>
    <row r="354" spans="1:107" s="2" customFormat="1" ht="29.25" customHeight="1" x14ac:dyDescent="0.3">
      <c r="A354" s="28"/>
      <c r="B354" s="29"/>
      <c r="C354" s="29"/>
      <c r="D354" s="29"/>
      <c r="E354" s="29"/>
      <c r="F354" s="29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0"/>
      <c r="AB354" s="30"/>
      <c r="AC354" s="30"/>
      <c r="AD354" s="30"/>
      <c r="AE354" s="32"/>
      <c r="AF354" s="32"/>
      <c r="AG354" s="32"/>
      <c r="AH354" s="34"/>
      <c r="AI354" s="33"/>
      <c r="AJ354" s="33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28"/>
      <c r="AV354" s="28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28"/>
      <c r="BH354" s="28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28"/>
      <c r="BT354" s="28"/>
      <c r="BU354" s="35"/>
      <c r="BV354" s="36"/>
      <c r="BW354" s="35"/>
      <c r="BX354" s="36"/>
      <c r="BY354" s="35"/>
      <c r="BZ354" s="36"/>
      <c r="CA354" s="34"/>
      <c r="CB354" s="34"/>
      <c r="CC354" s="34"/>
      <c r="CD354" s="37"/>
      <c r="CE354" s="37"/>
      <c r="CF354" s="38"/>
      <c r="CG354" s="40"/>
      <c r="CH354" s="39"/>
      <c r="CI354" s="40"/>
      <c r="CJ354" s="39"/>
      <c r="CK354" s="41"/>
      <c r="CL354" s="41"/>
      <c r="CM354" s="46"/>
      <c r="CN354" s="46"/>
      <c r="CO354" s="114"/>
      <c r="CP354" s="46"/>
      <c r="CQ354" s="114"/>
      <c r="CR354" s="47"/>
      <c r="CS354" s="48"/>
      <c r="CT354" s="41"/>
      <c r="CU354" s="41"/>
      <c r="CV354" s="41"/>
      <c r="CW354" s="42"/>
      <c r="CX354" s="42"/>
      <c r="CY354" s="43"/>
      <c r="CZ354" s="44"/>
      <c r="DA354" s="45"/>
      <c r="DB354" s="1"/>
      <c r="DC354" s="1"/>
    </row>
  </sheetData>
  <protectedRanges>
    <protectedRange sqref="G5 O5 W5 P1:AJ4 BT5:BZ5 AR1:AV4 AK5:AT5 AV5:BF5 BD1:BH4 BH5:BR5 BP1:CC4 BP8:CC65425 AK6:AN6 AP6:AZ6 BB6:BL6 BN6:BZ6 BD8:BH65425 P8:AJ65425 AR8:AV65425 BV7 BX7 AK7:BT7 BZ7" name="Tartomány1"/>
    <protectedRange sqref="BU7" name="Tartomány1_2_1"/>
    <protectedRange sqref="BW7" name="Tartomány1_3_1_1_1_1_2"/>
    <protectedRange sqref="BY7" name="Tartomány1_5_1_1_1"/>
    <protectedRange sqref="AO6" name="Tartomány1_1"/>
    <protectedRange sqref="BA6" name="Tartomány1_2"/>
    <protectedRange sqref="BM6" name="Tartomány1_3"/>
  </protectedRanges>
  <mergeCells count="36">
    <mergeCell ref="O5:V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A5:A6"/>
    <mergeCell ref="B5:B6"/>
    <mergeCell ref="C5:D5"/>
    <mergeCell ref="E5:F5"/>
    <mergeCell ref="G5:N5"/>
    <mergeCell ref="CN5:CO5"/>
    <mergeCell ref="CP5:CQ5"/>
    <mergeCell ref="AK5:AV5"/>
    <mergeCell ref="AW5:BH5"/>
    <mergeCell ref="CY4:DA5"/>
    <mergeCell ref="W5:AD5"/>
    <mergeCell ref="AE5:AE6"/>
    <mergeCell ref="AF5:AF6"/>
    <mergeCell ref="AG5:AG6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</mergeCells>
  <conditionalFormatting sqref="AK7">
    <cfRule type="top10" dxfId="75" priority="121" bottom="1" rank="1"/>
    <cfRule type="top10" dxfId="74" priority="122" rank="1"/>
  </conditionalFormatting>
  <conditionalFormatting sqref="AK7">
    <cfRule type="top10" dxfId="73" priority="119" bottom="1" rank="1"/>
    <cfRule type="top10" dxfId="72" priority="120" rank="1"/>
  </conditionalFormatting>
  <conditionalFormatting sqref="AL7">
    <cfRule type="top10" dxfId="71" priority="117" bottom="1" rank="1"/>
    <cfRule type="top10" dxfId="70" priority="118" rank="1"/>
  </conditionalFormatting>
  <conditionalFormatting sqref="AM7">
    <cfRule type="top10" dxfId="69" priority="115" bottom="1" rank="1"/>
    <cfRule type="top10" dxfId="68" priority="116" rank="1"/>
  </conditionalFormatting>
  <conditionalFormatting sqref="AN7">
    <cfRule type="top10" dxfId="67" priority="113" bottom="1" rank="1"/>
    <cfRule type="top10" dxfId="66" priority="114" rank="1"/>
  </conditionalFormatting>
  <conditionalFormatting sqref="AO7">
    <cfRule type="top10" dxfId="65" priority="111" bottom="1" rank="1"/>
    <cfRule type="top10" dxfId="64" priority="112" rank="1"/>
  </conditionalFormatting>
  <conditionalFormatting sqref="AP7">
    <cfRule type="top10" dxfId="63" priority="109" bottom="1" rank="1"/>
    <cfRule type="top10" dxfId="62" priority="110" rank="1"/>
  </conditionalFormatting>
  <conditionalFormatting sqref="AQ7">
    <cfRule type="top10" dxfId="61" priority="107" bottom="1" rank="1"/>
    <cfRule type="top10" dxfId="60" priority="108" rank="1"/>
  </conditionalFormatting>
  <conditionalFormatting sqref="AR7">
    <cfRule type="top10" dxfId="59" priority="105" bottom="1" rank="1"/>
    <cfRule type="top10" dxfId="58" priority="106" rank="1"/>
  </conditionalFormatting>
  <conditionalFormatting sqref="AS7">
    <cfRule type="top10" dxfId="57" priority="103" bottom="1" rank="1"/>
    <cfRule type="top10" dxfId="56" priority="104" rank="1"/>
  </conditionalFormatting>
  <conditionalFormatting sqref="AT7">
    <cfRule type="top10" dxfId="55" priority="101" bottom="1" rank="1"/>
    <cfRule type="top10" dxfId="54" priority="102" rank="1"/>
  </conditionalFormatting>
  <conditionalFormatting sqref="AW7">
    <cfRule type="top10" dxfId="53" priority="99" bottom="1" rank="1"/>
    <cfRule type="top10" dxfId="52" priority="100" rank="1"/>
  </conditionalFormatting>
  <conditionalFormatting sqref="AW7">
    <cfRule type="top10" dxfId="51" priority="97" bottom="1" rank="1"/>
    <cfRule type="top10" dxfId="50" priority="98" rank="1"/>
  </conditionalFormatting>
  <conditionalFormatting sqref="AX7">
    <cfRule type="top10" dxfId="49" priority="95" bottom="1" rank="1"/>
    <cfRule type="top10" dxfId="48" priority="96" rank="1"/>
  </conditionalFormatting>
  <conditionalFormatting sqref="AY7">
    <cfRule type="top10" dxfId="47" priority="93" bottom="1" rank="1"/>
    <cfRule type="top10" dxfId="46" priority="94" rank="1"/>
  </conditionalFormatting>
  <conditionalFormatting sqref="AZ7">
    <cfRule type="top10" dxfId="45" priority="91" bottom="1" rank="1"/>
    <cfRule type="top10" dxfId="44" priority="92" rank="1"/>
  </conditionalFormatting>
  <conditionalFormatting sqref="BA7">
    <cfRule type="top10" dxfId="43" priority="89" bottom="1" rank="1"/>
    <cfRule type="top10" dxfId="42" priority="90" rank="1"/>
  </conditionalFormatting>
  <conditionalFormatting sqref="BB7">
    <cfRule type="top10" dxfId="41" priority="87" bottom="1" rank="1"/>
    <cfRule type="top10" dxfId="40" priority="88" rank="1"/>
  </conditionalFormatting>
  <conditionalFormatting sqref="BC7">
    <cfRule type="top10" dxfId="39" priority="85" bottom="1" rank="1"/>
    <cfRule type="top10" dxfId="38" priority="86" rank="1"/>
  </conditionalFormatting>
  <conditionalFormatting sqref="BD7">
    <cfRule type="top10" dxfId="37" priority="83" bottom="1" rank="1"/>
    <cfRule type="top10" dxfId="36" priority="84" rank="1"/>
  </conditionalFormatting>
  <conditionalFormatting sqref="BE7">
    <cfRule type="top10" dxfId="35" priority="81" bottom="1" rank="1"/>
    <cfRule type="top10" dxfId="34" priority="82" rank="1"/>
  </conditionalFormatting>
  <conditionalFormatting sqref="BF7">
    <cfRule type="top10" dxfId="33" priority="79" bottom="1" rank="1"/>
    <cfRule type="top10" dxfId="32" priority="80" rank="1"/>
  </conditionalFormatting>
  <conditionalFormatting sqref="BI7">
    <cfRule type="top10" dxfId="31" priority="77" bottom="1" rank="1"/>
    <cfRule type="top10" dxfId="30" priority="78" rank="1"/>
  </conditionalFormatting>
  <conditionalFormatting sqref="BI7">
    <cfRule type="top10" dxfId="29" priority="75" bottom="1" rank="1"/>
    <cfRule type="top10" dxfId="28" priority="76" rank="1"/>
  </conditionalFormatting>
  <conditionalFormatting sqref="BJ7">
    <cfRule type="top10" dxfId="27" priority="73" bottom="1" rank="1"/>
    <cfRule type="top10" dxfId="26" priority="74" rank="1"/>
  </conditionalFormatting>
  <conditionalFormatting sqref="BK7">
    <cfRule type="top10" dxfId="25" priority="71" bottom="1" rank="1"/>
    <cfRule type="top10" dxfId="24" priority="72" rank="1"/>
  </conditionalFormatting>
  <conditionalFormatting sqref="BL7">
    <cfRule type="top10" dxfId="23" priority="69" bottom="1" rank="1"/>
    <cfRule type="top10" dxfId="22" priority="70" rank="1"/>
  </conditionalFormatting>
  <conditionalFormatting sqref="BM7">
    <cfRule type="top10" dxfId="21" priority="67" bottom="1" rank="1"/>
    <cfRule type="top10" dxfId="20" priority="68" rank="1"/>
  </conditionalFormatting>
  <conditionalFormatting sqref="BN7">
    <cfRule type="top10" dxfId="19" priority="65" bottom="1" rank="1"/>
    <cfRule type="top10" dxfId="18" priority="66" rank="1"/>
  </conditionalFormatting>
  <conditionalFormatting sqref="BO7">
    <cfRule type="top10" dxfId="17" priority="63" bottom="1" rank="1"/>
    <cfRule type="top10" dxfId="16" priority="64" rank="1"/>
  </conditionalFormatting>
  <conditionalFormatting sqref="BP7">
    <cfRule type="top10" dxfId="15" priority="61" bottom="1" rank="1"/>
    <cfRule type="top10" dxfId="14" priority="62" rank="1"/>
  </conditionalFormatting>
  <conditionalFormatting sqref="BQ7">
    <cfRule type="top10" dxfId="13" priority="59" bottom="1" rank="1"/>
    <cfRule type="top10" dxfId="12" priority="60" rank="1"/>
  </conditionalFormatting>
  <conditionalFormatting sqref="BR7">
    <cfRule type="top10" dxfId="11" priority="57" bottom="1" rank="1"/>
    <cfRule type="top10" dxfId="10" priority="58" rank="1"/>
  </conditionalFormatting>
  <conditionalFormatting sqref="AE7:AG7">
    <cfRule type="top10" dxfId="9" priority="1415" bottom="1" rank="1"/>
    <cfRule type="top10" dxfId="8" priority="1416" rank="1"/>
  </conditionalFormatting>
  <conditionalFormatting sqref="BV7 BX7 BZ7">
    <cfRule type="top10" dxfId="7" priority="1417" bottom="1" rank="1"/>
    <cfRule type="top10" dxfId="6" priority="1418" rank="1"/>
  </conditionalFormatting>
  <conditionalFormatting sqref="BU7">
    <cfRule type="top10" dxfId="5" priority="1423" bottom="1" rank="1"/>
    <cfRule type="top10" dxfId="4" priority="1424" rank="1"/>
  </conditionalFormatting>
  <conditionalFormatting sqref="BW7">
    <cfRule type="top10" dxfId="3" priority="1425" bottom="1" rank="1"/>
    <cfRule type="top10" dxfId="2" priority="1426" rank="1"/>
  </conditionalFormatting>
  <conditionalFormatting sqref="BY7">
    <cfRule type="top10" dxfId="1" priority="1427" bottom="1" rank="1"/>
    <cfRule type="top10" dxfId="0" priority="1428" rank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Mini</vt:lpstr>
      <vt:lpstr>Gyerek</vt:lpstr>
      <vt:lpstr>Serdülő</vt:lpstr>
      <vt:lpstr>Ifjusági</vt:lpstr>
      <vt:lpstr>Felnőtt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Purzsás Viktória</dc:creator>
  <cp:lastModifiedBy>Hadova.Pavlina</cp:lastModifiedBy>
  <dcterms:created xsi:type="dcterms:W3CDTF">2018-12-09T15:54:10Z</dcterms:created>
  <dcterms:modified xsi:type="dcterms:W3CDTF">2020-05-15T08:54:21Z</dcterms:modified>
</cp:coreProperties>
</file>